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485" windowHeight="6765" tabRatio="966" activeTab="3"/>
  </bookViews>
  <sheets>
    <sheet name="Predbežné vyhlásenie" sheetId="1" r:id="rId1"/>
    <sheet name="P1Súvaha-aktíva" sheetId="2" r:id="rId2"/>
    <sheet name="P2Súvaha-pasíva" sheetId="3" r:id="rId3"/>
    <sheet name="P3Výkaz ziskov a strát" sheetId="4" r:id="rId4"/>
    <sheet name="KONTROLA" sheetId="5" r:id="rId5"/>
  </sheets>
  <externalReferences>
    <externalReference r:id="rId8"/>
  </externalReference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<sst xmlns="http://schemas.openxmlformats.org/spreadsheetml/2006/main" count="754" uniqueCount="533">
  <si>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</si>
  <si>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</si>
  <si>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</si>
  <si>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</si>
  <si>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</si>
  <si>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</si>
  <si>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</si>
  <si>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</si>
  <si>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</si>
  <si>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</si>
  <si>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</si>
  <si>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</si>
  <si>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</si>
  <si>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</si>
  <si>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</si>
  <si>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</si>
  <si>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</si>
  <si>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</si>
  <si>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</si>
  <si>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</si>
  <si>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</si>
  <si>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</si>
  <si>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</si>
  <si>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</si>
  <si>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</si>
  <si>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</si>
  <si>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</si>
  <si>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</si>
  <si>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</si>
  <si>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Obstarávaný krátkodobý finančný majetok</t>
  </si>
  <si>
    <t>Označ.</t>
  </si>
  <si>
    <t>Spolu majetok</t>
  </si>
  <si>
    <t>Neobežný majetok</t>
  </si>
  <si>
    <t>Obežný majetok</t>
  </si>
  <si>
    <t>STRANA AKTÍV</t>
  </si>
  <si>
    <t>Brutto</t>
  </si>
  <si>
    <t>Korekcia</t>
  </si>
  <si>
    <t>Netto</t>
  </si>
  <si>
    <t>Číslo riadku</t>
  </si>
  <si>
    <t>2.</t>
  </si>
  <si>
    <t>8.</t>
  </si>
  <si>
    <t>9.</t>
  </si>
  <si>
    <t>Základné imanie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</si>
  <si>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</si>
  <si>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</si>
  <si>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</si>
  <si>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</si>
  <si>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</si>
  <si>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</si>
  <si>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</si>
  <si>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</si>
  <si>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</si>
  <si>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</si>
  <si>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</si>
  <si>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</si>
  <si>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</si>
  <si>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</si>
  <si>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</si>
  <si>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</si>
  <si>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</si>
  <si>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</si>
  <si>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</si>
  <si>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Nerozdelený zisk minulých rokov</t>
  </si>
  <si>
    <t>Neuhradená strata minulých rokov</t>
  </si>
  <si>
    <t>Dlhodobé záväzky z obchodného styku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</si>
  <si>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</si>
  <si>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</si>
  <si>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</si>
  <si>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</si>
  <si>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</si>
  <si>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</si>
  <si>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</si>
  <si>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</si>
  <si>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</si>
  <si>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</si>
  <si>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</si>
  <si>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</si>
  <si>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</si>
  <si>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</si>
  <si>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</si>
  <si>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</si>
  <si>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</si>
  <si>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</si>
  <si>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</si>
  <si>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</si>
  <si>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</si>
  <si>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</si>
  <si>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</si>
  <si>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</si>
  <si>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</si>
  <si>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</si>
  <si>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</si>
  <si>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</si>
  <si>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</si>
  <si>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</si>
  <si>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</si>
  <si>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</si>
  <si>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</si>
  <si>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</si>
  <si>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</si>
  <si>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</si>
  <si>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</si>
  <si>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Výnosy z dlhodobého finančného majetku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</si>
  <si>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</si>
  <si>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</si>
  <si>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</si>
  <si>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</si>
  <si>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</si>
  <si>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</si>
  <si>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</si>
  <si>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</si>
  <si>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</si>
  <si>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</si>
  <si>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</si>
  <si>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</si>
  <si>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</si>
  <si>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</si>
  <si>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</si>
  <si>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</si>
  <si>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</si>
  <si>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</si>
  <si>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</si>
  <si>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</si>
  <si>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</si>
  <si>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</si>
  <si>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</si>
  <si>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</si>
  <si>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</si>
  <si>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</si>
  <si>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</si>
  <si>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</si>
  <si>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</si>
  <si>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A.</t>
  </si>
  <si>
    <t>B.</t>
  </si>
  <si>
    <t>B.I.</t>
  </si>
  <si>
    <t xml:space="preserve">       2.</t>
  </si>
  <si>
    <t xml:space="preserve">       3.</t>
  </si>
  <si>
    <t xml:space="preserve">       4.</t>
  </si>
  <si>
    <t xml:space="preserve">       5.</t>
  </si>
  <si>
    <t xml:space="preserve">       6.</t>
  </si>
  <si>
    <t>B.III.</t>
  </si>
  <si>
    <t>6.</t>
  </si>
  <si>
    <t>7.</t>
  </si>
  <si>
    <t>C.</t>
  </si>
  <si>
    <t>032</t>
  </si>
  <si>
    <t>3.</t>
  </si>
  <si>
    <t>4.</t>
  </si>
  <si>
    <t>5.</t>
  </si>
  <si>
    <t>D.</t>
  </si>
  <si>
    <t>A.I.</t>
  </si>
  <si>
    <t>A.II.</t>
  </si>
  <si>
    <t>A.III.</t>
  </si>
  <si>
    <t>A.IV.</t>
  </si>
  <si>
    <t>A.V.</t>
  </si>
  <si>
    <t>B.II.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</si>
  <si>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</si>
  <si>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</si>
  <si>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</si>
  <si>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</si>
  <si>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</si>
  <si>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</si>
  <si>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</si>
  <si>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</si>
  <si>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</si>
  <si>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</si>
  <si>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</si>
  <si>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</si>
  <si>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</si>
  <si>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</si>
  <si>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</si>
  <si>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</si>
  <si>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</si>
  <si>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</si>
  <si>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</si>
  <si>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</si>
  <si>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</si>
  <si>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</si>
  <si>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</si>
  <si>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</si>
  <si>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</si>
  <si>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</si>
  <si>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</si>
  <si>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</si>
  <si>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</si>
  <si>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</si>
  <si>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</si>
  <si>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</si>
  <si>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</si>
  <si>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</si>
  <si>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</si>
  <si>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</si>
  <si>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</si>
  <si>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</si>
  <si>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</si>
  <si>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</si>
  <si>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</si>
  <si>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</si>
  <si>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</si>
  <si>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</si>
  <si>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</si>
  <si>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</si>
  <si>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</si>
  <si>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</si>
  <si>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</si>
  <si>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</si>
  <si>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</si>
  <si>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</si>
  <si>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</si>
  <si>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</si>
  <si>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</si>
  <si>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</si>
  <si>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</si>
  <si>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</si>
  <si>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</si>
  <si>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</si>
  <si>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</si>
  <si>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</si>
  <si>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</si>
  <si>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</si>
  <si>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</si>
  <si>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</si>
  <si>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Názov účtovnej jednotky:</t>
  </si>
  <si>
    <t>Sociálne poistenie</t>
  </si>
  <si>
    <t>Oceňovacie rozdiely z precenenia pri zlúčení, splynutí a rozdelení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</si>
  <si>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</si>
  <si>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</si>
  <si>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</si>
  <si>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</si>
  <si>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</si>
  <si>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</si>
  <si>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</si>
  <si>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</si>
  <si>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</si>
  <si>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</si>
  <si>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</si>
  <si>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</si>
  <si>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</si>
  <si>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</si>
  <si>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</si>
  <si>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</si>
  <si>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</si>
  <si>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</si>
  <si>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</si>
  <si>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</si>
  <si>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</si>
  <si>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</si>
  <si>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</si>
  <si>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</si>
  <si>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</si>
  <si>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</si>
  <si>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</si>
  <si>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</si>
  <si>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</si>
  <si>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</si>
  <si>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</si>
  <si>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</si>
  <si>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</si>
  <si>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</si>
  <si>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</si>
  <si>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</si>
  <si>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</si>
  <si>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</si>
  <si>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</si>
  <si>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</si>
  <si>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</si>
  <si>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</si>
  <si>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</si>
  <si>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</si>
  <si>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</si>
  <si>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</si>
  <si>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</si>
  <si>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</si>
  <si>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</si>
  <si>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</si>
  <si>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</si>
  <si>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A.III.1.</t>
  </si>
  <si>
    <t>Nedokončená výroba a polotovary vlastnej výroby</t>
  </si>
  <si>
    <t>Daňové pohľadávky a dotácie</t>
  </si>
  <si>
    <t>B.IV.1.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</si>
  <si>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</si>
  <si>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</si>
  <si>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</si>
  <si>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</si>
  <si>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Bežné účtovné obdobie</t>
  </si>
  <si>
    <t>116</t>
  </si>
  <si>
    <t>Výsledok hospodárenia za účtovné obdobie po zdanení</t>
  </si>
  <si>
    <t>B.V.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</si>
  <si>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</si>
  <si>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</si>
  <si>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</si>
  <si>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</si>
  <si>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</si>
  <si>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</si>
  <si>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</si>
  <si>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</si>
  <si>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</si>
  <si>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</si>
  <si>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</si>
  <si>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</si>
  <si>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</si>
  <si>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</si>
  <si>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</si>
  <si>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</si>
  <si>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</si>
  <si>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</si>
  <si>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</si>
  <si>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</si>
  <si>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</si>
  <si>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</si>
  <si>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</si>
  <si>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</si>
  <si>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</si>
  <si>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</si>
  <si>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</si>
  <si>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</si>
  <si>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</si>
  <si>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</si>
  <si>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</si>
  <si>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</si>
  <si>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</si>
  <si>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>Dlhodobý hmotný majetok súčet</t>
  </si>
  <si>
    <t>Dlhodobý finančný majetok súčet</t>
  </si>
  <si>
    <t>Zásoby súčet</t>
  </si>
  <si>
    <t>Čistá hodnota zákazky</t>
  </si>
  <si>
    <t>Krátkodobé pohľadávky súčet</t>
  </si>
  <si>
    <t>Finančné účty súčet</t>
  </si>
  <si>
    <t>Časové rozlíšenie súčet</t>
  </si>
  <si>
    <t>11.</t>
  </si>
  <si>
    <t>119</t>
  </si>
  <si>
    <t>124</t>
  </si>
  <si>
    <t>125</t>
  </si>
  <si>
    <t>31412106</t>
  </si>
  <si>
    <t>akciová spoločnosť</t>
  </si>
  <si>
    <t>CEMMAC a.s.</t>
  </si>
  <si>
    <t>Cementárska 14/14</t>
  </si>
  <si>
    <t>914 42</t>
  </si>
  <si>
    <t>Horné Srnie</t>
  </si>
  <si>
    <t>Ing. Ľubica Galková</t>
  </si>
  <si>
    <t>6576263</t>
  </si>
  <si>
    <t>6588304</t>
  </si>
  <si>
    <t>l.galkova@cemmac.sk</t>
  </si>
  <si>
    <t>www.cemmac.sk</t>
  </si>
  <si>
    <t>01.05.1992</t>
  </si>
  <si>
    <t>16 414 080</t>
  </si>
  <si>
    <t xml:space="preserve">Výroba cementu, sprostredkovanie obchodu v rozsahu voľných živností, poradenská činnosť v rozsahu voľných živností, technické testovanie , meranie a analýzy v rozsahu voľných živností,  podnikanie v oblasti nakladania z nebezpečným odpadom, otvárka, príprava a dobývanie výhradných ložísk povrchovým spôsobom, zriaďovanie, zabezpečovanie a likvidácia banských diel a lomov, úprava a zúšľachťovanie nerastov vykonávané v súvislosti s ich dobývaním, prenájom stavebných a demolačných strojov, prenájom dopravných zariadení, kovoobrábanie, zámočníctvo, výroba, monáž, opravy a údržba elektrických zariadení , atď. </t>
  </si>
  <si>
    <t>viď príloha</t>
  </si>
  <si>
    <t>nie</t>
  </si>
  <si>
    <t>01.01.2014 - 31.03.2014</t>
  </si>
  <si>
    <r>
      <t>na internetovej stránke spoločnosti, oznámenie o zverejnení správy bolo publikované  v Hospodárskych novinách 23</t>
    </r>
    <r>
      <rPr>
        <sz val="10"/>
        <rFont val="Arial"/>
        <family val="2"/>
      </rPr>
      <t>.4.2014.</t>
    </r>
  </si>
  <si>
    <t>Čistý obrat</t>
  </si>
  <si>
    <t>Výnosy z hospodárskej činnosti spolu  súčet</t>
  </si>
  <si>
    <t>Tržby z predaja služieb</t>
  </si>
  <si>
    <t>Tržby z predaja dlhodobého nehmotného majetku, dlhodobého hmotného majetku a materiálu</t>
  </si>
  <si>
    <t>Náklady na hospodársku čonnosť spolu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</si>
  <si>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</si>
  <si>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</si>
  <si>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</si>
  <si>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</si>
  <si>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</si>
  <si>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</si>
  <si>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</si>
  <si>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</si>
  <si>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</si>
  <si>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</si>
  <si>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</si>
  <si>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</si>
  <si>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</si>
  <si>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</si>
  <si>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</si>
  <si>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</si>
  <si>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</si>
  <si>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J.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</si>
  <si>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</si>
  <si>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</si>
  <si>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</si>
  <si>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</si>
  <si>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</si>
  <si>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</si>
  <si>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</si>
  <si>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</si>
  <si>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</si>
  <si>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</si>
  <si>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</si>
  <si>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</si>
  <si>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</si>
  <si>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</si>
  <si>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</si>
  <si>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</si>
  <si>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</si>
  <si>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</si>
  <si>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</si>
  <si>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</si>
  <si>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</si>
  <si>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</si>
  <si>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</si>
  <si>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</si>
  <si>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</si>
  <si>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</si>
  <si>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60</t>
  </si>
  <si>
    <t>2015</t>
  </si>
  <si>
    <t>I.polrok 2015</t>
  </si>
  <si>
    <t>01.01.2015</t>
  </si>
  <si>
    <t>31.03.2015</t>
  </si>
  <si>
    <t>Súvaha-aktíva -  v plnom rozsahu (v celých eurách)</t>
  </si>
  <si>
    <t>01.01.2014 - 31.12.2014</t>
  </si>
  <si>
    <t>A. I. 1.</t>
  </si>
  <si>
    <t xml:space="preserve">      7.</t>
  </si>
  <si>
    <t>A.II.1.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</si>
  <si>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</si>
  <si>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</si>
  <si>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</si>
  <si>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</si>
  <si>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</si>
  <si>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</si>
  <si>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</si>
  <si>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</si>
  <si>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B.I.1.</t>
  </si>
  <si>
    <t>Dlhodobé pohľadávky súčet</t>
  </si>
  <si>
    <t>B.II.1.</t>
  </si>
  <si>
    <t>Pohľadávky z obchodného styku  súčet</t>
  </si>
  <si>
    <t>1.a.</t>
  </si>
  <si>
    <t>Pohľadávky z obchodného styku voči prepojeným účtovným jednotkám</t>
  </si>
  <si>
    <t>1.b.</t>
  </si>
  <si>
    <t>Pohľadávky z obchodného sryku v rámci podielovej účasti okrem pohľadávok voči prepojeným účtovným jednotkám</t>
  </si>
  <si>
    <t>1.c.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</si>
  <si>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</si>
  <si>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</si>
  <si>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</si>
  <si>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</si>
  <si>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</si>
  <si>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62</t>
  </si>
  <si>
    <t>63</t>
  </si>
  <si>
    <t>64</t>
  </si>
  <si>
    <t>65</t>
  </si>
  <si>
    <t>Krátkodobý finančný majetok súčet</t>
  </si>
  <si>
    <t>66</t>
  </si>
  <si>
    <t>Krátkodobý finančný majetok v prepojených účtovných jednotkách</t>
  </si>
  <si>
    <t>67</t>
  </si>
  <si>
    <t>Krátkodobý finančný majetok bez krátkodobého finančného majetku v prepojených účtovných jednotkách</t>
  </si>
  <si>
    <t>68</t>
  </si>
  <si>
    <t>Vlastno akcie a vlastné obchodné podiely</t>
  </si>
  <si>
    <t>69</t>
  </si>
  <si>
    <t>70</t>
  </si>
  <si>
    <t>71</t>
  </si>
  <si>
    <t>B.V.1.</t>
  </si>
  <si>
    <t>72</t>
  </si>
  <si>
    <t>73</t>
  </si>
  <si>
    <t>74</t>
  </si>
  <si>
    <t>C.  1.</t>
  </si>
  <si>
    <t>75</t>
  </si>
  <si>
    <t>76</t>
  </si>
  <si>
    <t>77</t>
  </si>
  <si>
    <t>78</t>
  </si>
  <si>
    <t>Súvaha-pasíva -  v plnom rozsahu (v  celých eurách)</t>
  </si>
  <si>
    <t>79</t>
  </si>
  <si>
    <t>80</t>
  </si>
  <si>
    <t>81</t>
  </si>
  <si>
    <t>A.I.   1.</t>
  </si>
  <si>
    <t>82</t>
  </si>
  <si>
    <t>83</t>
  </si>
  <si>
    <t>Pohľadávky za upísané vlastné imanie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</si>
  <si>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</si>
  <si>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</si>
  <si>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</si>
  <si>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</si>
  <si>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</si>
  <si>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</si>
  <si>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</si>
  <si>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</si>
  <si>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</si>
  <si>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</si>
  <si>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</si>
  <si>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</si>
  <si>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</si>
  <si>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</si>
  <si>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</si>
  <si>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</si>
  <si>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</si>
  <si>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</si>
  <si>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</si>
  <si>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</si>
  <si>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</si>
  <si>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</si>
  <si>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</si>
  <si>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</si>
  <si>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</si>
  <si>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</si>
  <si>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</si>
  <si>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</si>
  <si>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</si>
  <si>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</si>
  <si>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</si>
  <si>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</si>
  <si>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</si>
  <si>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</si>
  <si>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</si>
  <si>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</si>
  <si>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</si>
  <si>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</si>
  <si>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</si>
  <si>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</si>
  <si>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</si>
  <si>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</si>
  <si>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</si>
  <si>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</si>
  <si>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Krátkodobé záväzky súčet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</si>
  <si>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</si>
  <si>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</si>
  <si>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</si>
  <si>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</si>
  <si>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</si>
  <si>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</si>
  <si>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</si>
  <si>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</si>
  <si>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</si>
  <si>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</si>
  <si>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</si>
  <si>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</si>
  <si>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</si>
  <si>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</si>
  <si>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</si>
  <si>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</si>
  <si>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</si>
  <si>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</si>
  <si>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</si>
  <si>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</si>
  <si>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</si>
  <si>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C. 1.</t>
  </si>
  <si>
    <t>142</t>
  </si>
  <si>
    <t>143</t>
  </si>
  <si>
    <t>144</t>
  </si>
  <si>
    <t>145</t>
  </si>
  <si>
    <t>01.01.2015 - 31.03.2015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</si>
</sst>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2" xfId="0" applyNumberFormat="1" applyFont="1" applyBorder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5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0" fontId="1" fillId="0" borderId="34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2" fontId="6" fillId="36" borderId="15" xfId="0" applyNumberFormat="1" applyFont="1" applyFill="1" applyBorder="1" applyAlignment="1" applyProtection="1">
      <alignment horizontal="center" vertical="center"/>
      <protection locked="0"/>
    </xf>
    <xf numFmtId="172" fontId="5" fillId="33" borderId="15" xfId="0" applyNumberFormat="1" applyFont="1" applyFill="1" applyBorder="1" applyAlignment="1" applyProtection="1">
      <alignment horizontal="center" vertical="center"/>
      <protection locked="0"/>
    </xf>
    <xf numFmtId="172" fontId="6" fillId="36" borderId="15" xfId="0" applyNumberFormat="1" applyFont="1" applyFill="1" applyBorder="1" applyAlignment="1" applyProtection="1">
      <alignment horizontal="center" vertical="center"/>
      <protection locked="0"/>
    </xf>
    <xf numFmtId="172" fontId="5" fillId="37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23" fillId="34" borderId="15" xfId="0" applyNumberFormat="1" applyFont="1" applyFill="1" applyBorder="1" applyAlignment="1" applyProtection="1">
      <alignment horizontal="center" vertical="center" wrapText="1"/>
      <protection/>
    </xf>
    <xf numFmtId="172" fontId="8" fillId="37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172" fontId="0" fillId="0" borderId="0" xfId="0" applyNumberFormat="1" applyAlignment="1">
      <alignment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37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5" xfId="0" applyNumberFormat="1" applyFont="1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/>
      <protection/>
    </xf>
    <xf numFmtId="49" fontId="7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4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4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2" xfId="0" applyNumberFormat="1" applyFont="1" applyFill="1" applyBorder="1" applyAlignment="1" applyProtection="1">
      <alignment horizontal="left" vertical="top" wrapText="1"/>
      <protection locked="0"/>
    </xf>
    <xf numFmtId="2" fontId="0" fillId="33" borderId="12" xfId="0" applyNumberForma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2" xfId="36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7" fillId="0" borderId="52" xfId="0" applyNumberFormat="1" applyFont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2" fillId="33" borderId="11" xfId="36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vertical="center"/>
      <protection hidden="1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33" borderId="56" xfId="0" applyFill="1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49" fontId="7" fillId="0" borderId="45" xfId="0" applyNumberFormat="1" applyFont="1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6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4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0" fillId="33" borderId="60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1" fillId="0" borderId="60" xfId="0" applyFont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0" fillId="0" borderId="17" xfId="0" applyBorder="1" applyAlignment="1">
      <alignment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49" fontId="5" fillId="34" borderId="5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8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8" xfId="0" applyNumberFormat="1" applyFont="1" applyBorder="1" applyAlignment="1" applyProtection="1">
      <alignment horizontal="left" vertical="top" shrinkToFit="1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8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center" vertical="center"/>
      <protection locked="0"/>
    </xf>
    <xf numFmtId="172" fontId="6" fillId="36" borderId="38" xfId="0" applyNumberFormat="1" applyFont="1" applyFill="1" applyBorder="1" applyAlignment="1" applyProtection="1">
      <alignment horizontal="center" vertical="center"/>
      <protection locked="0"/>
    </xf>
    <xf numFmtId="172" fontId="5" fillId="37" borderId="16" xfId="0" applyNumberFormat="1" applyFont="1" applyFill="1" applyBorder="1" applyAlignment="1" applyProtection="1">
      <alignment horizontal="center" vertical="center"/>
      <protection locked="0"/>
    </xf>
    <xf numFmtId="172" fontId="5" fillId="37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8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8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8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center" vertical="center"/>
      <protection locked="0"/>
    </xf>
    <xf numFmtId="172" fontId="6" fillId="33" borderId="38" xfId="0" applyNumberFormat="1" applyFont="1" applyFill="1" applyBorder="1" applyAlignment="1" applyProtection="1">
      <alignment horizontal="center" vertical="center"/>
      <protection locked="0"/>
    </xf>
    <xf numFmtId="172" fontId="5" fillId="33" borderId="16" xfId="0" applyNumberFormat="1" applyFont="1" applyFill="1" applyBorder="1" applyAlignment="1" applyProtection="1">
      <alignment horizontal="center" vertical="center"/>
      <protection locked="0"/>
    </xf>
    <xf numFmtId="172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left" vertical="top" wrapText="1" shrinkToFit="1"/>
      <protection/>
    </xf>
    <xf numFmtId="49" fontId="5" fillId="0" borderId="38" xfId="0" applyNumberFormat="1" applyFont="1" applyBorder="1" applyAlignment="1" applyProtection="1">
      <alignment horizontal="left" vertical="top" wrapText="1" shrinkToFit="1"/>
      <protection/>
    </xf>
    <xf numFmtId="172" fontId="5" fillId="33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top"/>
      <protection/>
    </xf>
    <xf numFmtId="172" fontId="5" fillId="37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vertical="center" wrapText="1" shrinkToFit="1"/>
      <protection/>
    </xf>
    <xf numFmtId="49" fontId="5" fillId="0" borderId="38" xfId="0" applyNumberFormat="1" applyFont="1" applyBorder="1" applyAlignment="1" applyProtection="1">
      <alignment horizontal="left"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left" vertical="center" wrapText="1" shrinkToFit="1"/>
      <protection/>
    </xf>
    <xf numFmtId="49" fontId="6" fillId="0" borderId="38" xfId="0" applyNumberFormat="1" applyFont="1" applyBorder="1" applyAlignment="1" applyProtection="1">
      <alignment horizontal="left" vertical="center" wrapText="1" shrinkToFit="1"/>
      <protection/>
    </xf>
    <xf numFmtId="49" fontId="6" fillId="0" borderId="16" xfId="0" applyNumberFormat="1" applyFont="1" applyBorder="1" applyAlignment="1" applyProtection="1">
      <alignment horizontal="left" vertical="center" wrapText="1" shrinkToFit="1"/>
      <protection/>
    </xf>
    <xf numFmtId="49" fontId="6" fillId="0" borderId="38" xfId="0" applyNumberFormat="1" applyFont="1" applyBorder="1" applyAlignment="1" applyProtection="1">
      <alignment horizontal="left" vertical="center" wrapText="1" shrinkToFit="1"/>
      <protection/>
    </xf>
    <xf numFmtId="49" fontId="5" fillId="0" borderId="16" xfId="0" applyNumberFormat="1" applyFont="1" applyBorder="1" applyAlignment="1" applyProtection="1">
      <alignment horizontal="left" vertical="center" wrapText="1" shrinkToFit="1"/>
      <protection/>
    </xf>
    <xf numFmtId="49" fontId="5" fillId="0" borderId="38" xfId="0" applyNumberFormat="1" applyFont="1" applyBorder="1" applyAlignment="1" applyProtection="1">
      <alignment horizontal="left" vertical="center" wrapText="1" shrinkToFit="1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/>
      <protection/>
    </xf>
    <xf numFmtId="49" fontId="6" fillId="0" borderId="32" xfId="0" applyNumberFormat="1" applyFont="1" applyBorder="1" applyAlignment="1" applyProtection="1">
      <alignment horizontal="center" vertical="center" wrapText="1" shrinkToFit="1"/>
      <protection/>
    </xf>
    <xf numFmtId="49" fontId="6" fillId="0" borderId="37" xfId="0" applyNumberFormat="1" applyFont="1" applyBorder="1" applyAlignment="1" applyProtection="1">
      <alignment horizontal="center" vertical="center" wrapText="1" shrinkToFit="1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llub.ASAMER\Documents\gallub_others\Spr&#225;va%20na%20finan&#269;n&#253;%20trh\r.2014\Ro&#269;n&#225;%20finan&#269;n&#225;%20spr&#225;va\Ro&#269;n&#225;%20finan&#269;n&#225;%20spr&#225;va%20za%20r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čná_správa"/>
      <sheetName val="P1Základné údaje"/>
      <sheetName val="P2Súvaha- aktíva"/>
      <sheetName val="P3Súvaha-pasíva"/>
      <sheetName val="P4Výkaz ziskov a strát"/>
      <sheetName val="P6CASH-FLOW-Priama metóda"/>
      <sheetName val="P7CASH FLOW-Nepriama metóda"/>
      <sheetName val="P8Súvaha podľa IAS"/>
      <sheetName val="P9Výkaz ZaS podľa IAS"/>
      <sheetName val="P10Výkaz zmien vo VI podľa IAS"/>
      <sheetName val="P11Výkaz PT podľa IAS"/>
      <sheetName val="P14KonsolSúvaha podľa IAS"/>
      <sheetName val="P15Konsol výkaz ZaS podľa IAS"/>
      <sheetName val="P16Výkaz zmien vo VI podľa IAS"/>
      <sheetName val="P17Výkaz PT podľa IAS"/>
      <sheetName val="KONTROLA"/>
    </sheetNames>
    <sheetDataSet>
      <sheetData sheetId="0">
        <row r="6">
          <cell r="E6" t="str">
            <v>31412106</v>
          </cell>
        </row>
        <row r="12">
          <cell r="B12" t="str">
            <v>CEMMAC a.s.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galkova@cemmac.sk" TargetMode="External" /><Relationship Id="rId2" Type="http://schemas.openxmlformats.org/officeDocument/2006/relationships/hyperlink" Target="http://www.cemmac.sk/" TargetMode="External" /><Relationship Id="rId3" Type="http://schemas.openxmlformats.org/officeDocument/2006/relationships/hyperlink" Target="http://www.cemmac.sk/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zoomScalePageLayoutView="0" workbookViewId="0" topLeftCell="A1">
      <selection activeCell="F42" sqref="F42:I43"/>
    </sheetView>
  </sheetViews>
  <sheetFormatPr defaultColWidth="9.140625" defaultRowHeight="12.75"/>
  <cols>
    <col min="1" max="1" width="31.28125" style="16" customWidth="1"/>
    <col min="2" max="2" width="21.140625" style="3" customWidth="1"/>
    <col min="3" max="3" width="19.28125" style="16" customWidth="1"/>
    <col min="4" max="4" width="12.421875" style="3" customWidth="1"/>
    <col min="5" max="5" width="17.28125" style="3" customWidth="1"/>
    <col min="6" max="6" width="12.28125" style="3" customWidth="1"/>
    <col min="7" max="7" width="10.28125" style="3" customWidth="1"/>
    <col min="8" max="8" width="11.7109375" style="3" bestFit="1" customWidth="1"/>
    <col min="9" max="9" width="11.421875" style="3" customWidth="1"/>
    <col min="10" max="16384" width="9.140625" style="3" customWidth="1"/>
  </cols>
  <sheetData>
    <row r="1" spans="1:9" ht="15.75">
      <c r="A1" s="89" t="s">
        <v>261</v>
      </c>
      <c r="B1" s="88"/>
      <c r="C1" s="265" t="s">
        <v>46</v>
      </c>
      <c r="D1" s="266"/>
      <c r="E1" s="266"/>
      <c r="F1" s="88"/>
      <c r="G1" s="88"/>
      <c r="H1" s="88"/>
      <c r="I1" s="88"/>
    </row>
    <row r="2" spans="1:9" ht="15.75">
      <c r="A2" s="89"/>
      <c r="B2" s="88"/>
      <c r="C2" s="91"/>
      <c r="D2" s="92"/>
      <c r="E2" s="92"/>
      <c r="F2" s="88"/>
      <c r="G2" s="88"/>
      <c r="H2" s="88"/>
      <c r="I2" s="88"/>
    </row>
    <row r="3" spans="1:9" ht="17.25" customHeight="1">
      <c r="A3" s="273" t="s">
        <v>268</v>
      </c>
      <c r="B3" s="274"/>
      <c r="C3" s="274"/>
      <c r="D3" s="274"/>
      <c r="E3" s="274"/>
      <c r="F3" s="274"/>
      <c r="G3" s="274"/>
      <c r="H3" s="274"/>
      <c r="I3" s="274"/>
    </row>
    <row r="4" spans="1:9" ht="17.25" customHeight="1">
      <c r="A4" s="273" t="s">
        <v>256</v>
      </c>
      <c r="B4" s="274"/>
      <c r="C4" s="274"/>
      <c r="D4" s="274"/>
      <c r="E4" s="274"/>
      <c r="F4" s="274"/>
      <c r="G4" s="274"/>
      <c r="H4" s="274"/>
      <c r="I4" s="274"/>
    </row>
    <row r="5" spans="1:9" ht="15.75">
      <c r="A5" s="161" t="s">
        <v>116</v>
      </c>
      <c r="B5" s="194"/>
      <c r="C5" s="89"/>
      <c r="D5" s="49"/>
      <c r="E5" s="49"/>
      <c r="F5" s="49"/>
      <c r="G5" s="49"/>
      <c r="H5" s="49"/>
      <c r="I5" s="49"/>
    </row>
    <row r="6" spans="1:9" ht="9.75" customHeight="1" thickBot="1">
      <c r="A6" s="48"/>
      <c r="B6" s="50"/>
      <c r="C6" s="49"/>
      <c r="D6" s="49"/>
      <c r="E6" s="49"/>
      <c r="F6" s="49"/>
      <c r="G6" s="49"/>
      <c r="H6" s="49"/>
      <c r="I6" s="49"/>
    </row>
    <row r="7" spans="1:9" ht="13.5" thickBot="1">
      <c r="A7" s="51" t="s">
        <v>1</v>
      </c>
      <c r="B7" s="1" t="s">
        <v>399</v>
      </c>
      <c r="C7" s="5"/>
      <c r="D7" s="52" t="s">
        <v>122</v>
      </c>
      <c r="E7" s="195" t="s">
        <v>331</v>
      </c>
      <c r="F7" s="196"/>
      <c r="G7" s="196"/>
      <c r="H7" s="196"/>
      <c r="I7" s="197"/>
    </row>
    <row r="8" spans="1:9" s="49" customFormat="1" ht="13.5" thickBot="1">
      <c r="A8" s="83"/>
      <c r="B8" s="33"/>
      <c r="C8" s="59"/>
      <c r="D8" s="60"/>
      <c r="E8" s="33"/>
      <c r="F8" s="72"/>
      <c r="G8" s="72"/>
      <c r="H8" s="72"/>
      <c r="I8" s="72"/>
    </row>
    <row r="9" spans="1:9" s="49" customFormat="1" ht="12.75">
      <c r="A9" s="145" t="s">
        <v>47</v>
      </c>
      <c r="B9" s="221" t="s">
        <v>400</v>
      </c>
      <c r="C9" s="222"/>
      <c r="D9" s="223"/>
      <c r="E9" s="33"/>
      <c r="F9" s="72"/>
      <c r="G9" s="72"/>
      <c r="H9" s="72"/>
      <c r="I9" s="72"/>
    </row>
    <row r="10" spans="1:9" s="49" customFormat="1" ht="13.5" thickBot="1">
      <c r="A10" s="154"/>
      <c r="B10" s="224"/>
      <c r="C10" s="224"/>
      <c r="D10" s="225"/>
      <c r="E10" s="33"/>
      <c r="F10" s="72"/>
      <c r="G10" s="72"/>
      <c r="H10" s="72"/>
      <c r="I10" s="72"/>
    </row>
    <row r="11" spans="1:9" s="49" customFormat="1" ht="13.5" thickBot="1">
      <c r="A11" s="83"/>
      <c r="B11" s="33"/>
      <c r="C11" s="59"/>
      <c r="D11" s="60"/>
      <c r="E11" s="33"/>
      <c r="F11" s="72"/>
      <c r="G11" s="72"/>
      <c r="H11" s="72"/>
      <c r="I11" s="72"/>
    </row>
    <row r="12" spans="1:9" ht="13.5" thickBot="1">
      <c r="A12" s="51" t="s">
        <v>248</v>
      </c>
      <c r="B12" s="63" t="s">
        <v>249</v>
      </c>
      <c r="C12" s="2" t="s">
        <v>401</v>
      </c>
      <c r="D12" s="63" t="s">
        <v>250</v>
      </c>
      <c r="E12" s="2" t="s">
        <v>402</v>
      </c>
      <c r="F12" s="61"/>
      <c r="G12" s="61"/>
      <c r="H12" s="61"/>
      <c r="I12" s="62"/>
    </row>
    <row r="13" spans="1:9" ht="13.5" customHeight="1" thickBot="1">
      <c r="A13" s="50"/>
      <c r="B13" s="6"/>
      <c r="C13" s="7"/>
      <c r="D13" s="7"/>
      <c r="E13" s="6"/>
      <c r="F13" s="6"/>
      <c r="G13" s="8"/>
      <c r="H13" s="8"/>
      <c r="I13" s="8"/>
    </row>
    <row r="14" spans="1:9" ht="13.5" thickBot="1">
      <c r="A14" s="51" t="s">
        <v>243</v>
      </c>
      <c r="B14" s="195" t="s">
        <v>332</v>
      </c>
      <c r="C14" s="198"/>
      <c r="D14" s="198"/>
      <c r="E14" s="198"/>
      <c r="F14" s="198"/>
      <c r="G14" s="198"/>
      <c r="H14" s="198"/>
      <c r="I14" s="199"/>
    </row>
    <row r="15" spans="1:9" s="9" customFormat="1" ht="13.5" customHeight="1" thickBot="1">
      <c r="A15" s="7"/>
      <c r="B15" s="7"/>
      <c r="C15" s="7"/>
      <c r="E15" s="7"/>
      <c r="F15" s="7"/>
      <c r="G15" s="7"/>
      <c r="H15" s="7"/>
      <c r="I15" s="7"/>
    </row>
    <row r="16" spans="1:9" ht="18.75" customHeight="1" thickBot="1">
      <c r="A16" s="53" t="s">
        <v>117</v>
      </c>
      <c r="B16" s="195" t="s">
        <v>333</v>
      </c>
      <c r="C16" s="208"/>
      <c r="D16" s="208"/>
      <c r="E16" s="208"/>
      <c r="F16" s="208"/>
      <c r="G16" s="208"/>
      <c r="H16" s="208"/>
      <c r="I16" s="209"/>
    </row>
    <row r="17" spans="1:9" ht="9.75" customHeight="1" thickBot="1">
      <c r="A17" s="7"/>
      <c r="B17" s="5"/>
      <c r="C17" s="5"/>
      <c r="D17" s="5"/>
      <c r="E17" s="5"/>
      <c r="F17" s="5"/>
      <c r="G17" s="5"/>
      <c r="H17" s="5"/>
      <c r="I17" s="5"/>
    </row>
    <row r="18" spans="1:9" ht="12.75">
      <c r="A18" s="47" t="s">
        <v>123</v>
      </c>
      <c r="B18" s="233"/>
      <c r="C18" s="233"/>
      <c r="D18" s="10"/>
      <c r="E18" s="10"/>
      <c r="F18" s="10"/>
      <c r="G18" s="10"/>
      <c r="H18" s="10"/>
      <c r="I18" s="11"/>
    </row>
    <row r="19" spans="1:9" ht="12.75">
      <c r="A19" s="54" t="s">
        <v>118</v>
      </c>
      <c r="B19" s="275" t="s">
        <v>334</v>
      </c>
      <c r="C19" s="276"/>
      <c r="D19" s="276"/>
      <c r="E19" s="276"/>
      <c r="F19" s="276"/>
      <c r="G19" s="276"/>
      <c r="H19" s="276"/>
      <c r="I19" s="277"/>
    </row>
    <row r="20" spans="1:9" ht="12.75">
      <c r="A20" s="54" t="s">
        <v>131</v>
      </c>
      <c r="B20" s="275" t="s">
        <v>335</v>
      </c>
      <c r="C20" s="276"/>
      <c r="D20" s="276"/>
      <c r="E20" s="276"/>
      <c r="F20" s="276"/>
      <c r="G20" s="276"/>
      <c r="H20" s="276"/>
      <c r="I20" s="277"/>
    </row>
    <row r="21" spans="1:9" ht="13.5" thickBot="1">
      <c r="A21" s="55" t="s">
        <v>115</v>
      </c>
      <c r="B21" s="230" t="s">
        <v>336</v>
      </c>
      <c r="C21" s="231"/>
      <c r="D21" s="231"/>
      <c r="E21" s="231"/>
      <c r="F21" s="231"/>
      <c r="G21" s="231"/>
      <c r="H21" s="231"/>
      <c r="I21" s="232"/>
    </row>
    <row r="22" spans="1:9" ht="9.75" customHeight="1" thickBot="1">
      <c r="A22" s="12"/>
      <c r="B22" s="5"/>
      <c r="C22" s="3"/>
      <c r="I22" s="5"/>
    </row>
    <row r="23" spans="1:9" ht="13.5" thickBot="1">
      <c r="A23" s="51" t="s">
        <v>130</v>
      </c>
      <c r="B23" s="195" t="s">
        <v>337</v>
      </c>
      <c r="C23" s="195"/>
      <c r="D23" s="195"/>
      <c r="E23" s="195"/>
      <c r="F23" s="195"/>
      <c r="G23" s="195"/>
      <c r="H23" s="195"/>
      <c r="I23" s="204"/>
    </row>
    <row r="24" spans="1:9" ht="9.75" customHeight="1" thickBot="1">
      <c r="A24" s="5"/>
      <c r="B24" s="5"/>
      <c r="C24" s="5"/>
      <c r="I24" s="5"/>
    </row>
    <row r="25" spans="1:9" ht="13.5" thickBot="1">
      <c r="A25" s="51" t="s">
        <v>124</v>
      </c>
      <c r="B25" s="56" t="s">
        <v>119</v>
      </c>
      <c r="C25" s="2" t="s">
        <v>144</v>
      </c>
      <c r="D25" s="64"/>
      <c r="E25" s="56" t="s">
        <v>120</v>
      </c>
      <c r="F25" s="195" t="s">
        <v>338</v>
      </c>
      <c r="G25" s="208"/>
      <c r="H25" s="208"/>
      <c r="I25" s="209"/>
    </row>
    <row r="26" spans="1:9" ht="9.75" customHeight="1" thickBot="1">
      <c r="A26" s="4"/>
      <c r="B26" s="4"/>
      <c r="C26" s="7"/>
      <c r="D26" s="5"/>
      <c r="E26" s="4"/>
      <c r="I26" s="5"/>
    </row>
    <row r="27" spans="1:9" ht="13.5" thickBot="1">
      <c r="A27" s="51" t="s">
        <v>125</v>
      </c>
      <c r="B27" s="56" t="s">
        <v>119</v>
      </c>
      <c r="C27" s="2" t="s">
        <v>144</v>
      </c>
      <c r="D27" s="64"/>
      <c r="E27" s="56" t="s">
        <v>120</v>
      </c>
      <c r="F27" s="195" t="s">
        <v>339</v>
      </c>
      <c r="G27" s="208"/>
      <c r="H27" s="208"/>
      <c r="I27" s="209"/>
    </row>
    <row r="28" spans="1:9" ht="13.5" thickBot="1">
      <c r="A28" s="5"/>
      <c r="B28" s="5"/>
      <c r="C28" s="5"/>
      <c r="E28" s="5"/>
      <c r="F28" s="5"/>
      <c r="G28" s="5"/>
      <c r="H28" s="5"/>
      <c r="I28" s="5"/>
    </row>
    <row r="29" spans="1:9" ht="13.5" thickBot="1">
      <c r="A29" s="51" t="s">
        <v>220</v>
      </c>
      <c r="B29" s="205" t="s">
        <v>340</v>
      </c>
      <c r="C29" s="208"/>
      <c r="D29" s="208"/>
      <c r="E29" s="208"/>
      <c r="F29" s="208"/>
      <c r="G29" s="208"/>
      <c r="H29" s="208"/>
      <c r="I29" s="209"/>
    </row>
    <row r="30" spans="1:9" ht="7.5" customHeight="1" thickBot="1">
      <c r="A30" s="4"/>
      <c r="B30" s="6"/>
      <c r="C30" s="6"/>
      <c r="D30" s="13"/>
      <c r="E30" s="13"/>
      <c r="F30" s="13"/>
      <c r="G30" s="13"/>
      <c r="H30" s="13"/>
      <c r="I30" s="13"/>
    </row>
    <row r="31" spans="1:9" ht="13.5" thickBot="1">
      <c r="A31" s="51" t="s">
        <v>121</v>
      </c>
      <c r="B31" s="205" t="s">
        <v>341</v>
      </c>
      <c r="C31" s="206"/>
      <c r="D31" s="206"/>
      <c r="E31" s="206"/>
      <c r="F31" s="206"/>
      <c r="G31" s="206"/>
      <c r="H31" s="206"/>
      <c r="I31" s="207"/>
    </row>
    <row r="32" spans="1:9" ht="9.75" customHeight="1" thickBot="1">
      <c r="A32" s="5"/>
      <c r="B32" s="5"/>
      <c r="C32" s="5"/>
      <c r="D32" s="5"/>
      <c r="E32" s="5"/>
      <c r="F32" s="5"/>
      <c r="G32" s="5"/>
      <c r="H32" s="5"/>
      <c r="I32" s="14"/>
    </row>
    <row r="33" spans="1:9" ht="13.5" thickBot="1">
      <c r="A33" s="51" t="s">
        <v>126</v>
      </c>
      <c r="B33" s="195" t="s">
        <v>342</v>
      </c>
      <c r="C33" s="216"/>
      <c r="D33" s="5"/>
      <c r="E33" s="210" t="s">
        <v>270</v>
      </c>
      <c r="F33" s="211"/>
      <c r="G33" s="195" t="s">
        <v>343</v>
      </c>
      <c r="H33" s="195"/>
      <c r="I33" s="216"/>
    </row>
    <row r="34" spans="1:9" ht="9.75" customHeight="1" thickBot="1">
      <c r="A34" s="3"/>
      <c r="B34" s="5"/>
      <c r="C34" s="5"/>
      <c r="D34" s="5"/>
      <c r="E34" s="5"/>
      <c r="F34" s="5"/>
      <c r="G34" s="5"/>
      <c r="H34" s="5"/>
      <c r="I34" s="5"/>
    </row>
    <row r="35" spans="1:9" ht="9.75" customHeight="1">
      <c r="A35" s="176" t="s">
        <v>127</v>
      </c>
      <c r="B35" s="179"/>
      <c r="C35" s="180"/>
      <c r="D35" s="180"/>
      <c r="E35" s="180"/>
      <c r="F35" s="180"/>
      <c r="G35" s="180"/>
      <c r="H35" s="180"/>
      <c r="I35" s="181"/>
    </row>
    <row r="36" spans="1:9" ht="9.75" customHeight="1">
      <c r="A36" s="177"/>
      <c r="B36" s="182"/>
      <c r="C36" s="182"/>
      <c r="D36" s="182"/>
      <c r="E36" s="182"/>
      <c r="F36" s="182"/>
      <c r="G36" s="182"/>
      <c r="H36" s="182"/>
      <c r="I36" s="183"/>
    </row>
    <row r="37" spans="1:9" ht="13.5" thickBot="1">
      <c r="A37" s="178"/>
      <c r="B37" s="184"/>
      <c r="C37" s="184"/>
      <c r="D37" s="184"/>
      <c r="E37" s="184"/>
      <c r="F37" s="184"/>
      <c r="G37" s="184"/>
      <c r="H37" s="184"/>
      <c r="I37" s="185"/>
    </row>
    <row r="38" spans="1:9" ht="13.5" thickBot="1">
      <c r="A38" s="4"/>
      <c r="B38" s="33"/>
      <c r="C38" s="34"/>
      <c r="D38" s="34"/>
      <c r="E38" s="34"/>
      <c r="F38" s="34"/>
      <c r="G38" s="34"/>
      <c r="H38" s="34"/>
      <c r="I38" s="34"/>
    </row>
    <row r="39" spans="1:9" ht="26.25" customHeight="1">
      <c r="A39" s="134" t="s">
        <v>263</v>
      </c>
      <c r="B39" s="269" t="s">
        <v>348</v>
      </c>
      <c r="C39" s="186" t="s">
        <v>264</v>
      </c>
      <c r="D39" s="187"/>
      <c r="E39" s="187"/>
      <c r="F39" s="189" t="s">
        <v>341</v>
      </c>
      <c r="G39" s="190"/>
      <c r="H39" s="190"/>
      <c r="I39" s="191"/>
    </row>
    <row r="40" spans="1:9" ht="12.75">
      <c r="A40" s="267"/>
      <c r="B40" s="270"/>
      <c r="C40" s="188"/>
      <c r="D40" s="188"/>
      <c r="E40" s="188"/>
      <c r="F40" s="192"/>
      <c r="G40" s="192"/>
      <c r="H40" s="192"/>
      <c r="I40" s="193"/>
    </row>
    <row r="41" spans="1:9" ht="12.75">
      <c r="A41" s="267"/>
      <c r="B41" s="270"/>
      <c r="C41" s="188"/>
      <c r="D41" s="188"/>
      <c r="E41" s="188"/>
      <c r="F41" s="192"/>
      <c r="G41" s="192"/>
      <c r="H41" s="192"/>
      <c r="I41" s="193"/>
    </row>
    <row r="42" spans="1:9" ht="12.75">
      <c r="A42" s="267"/>
      <c r="B42" s="270"/>
      <c r="C42" s="212" t="s">
        <v>242</v>
      </c>
      <c r="D42" s="213"/>
      <c r="E42" s="213"/>
      <c r="F42" s="234">
        <v>42121</v>
      </c>
      <c r="G42" s="235"/>
      <c r="H42" s="235"/>
      <c r="I42" s="236"/>
    </row>
    <row r="43" spans="1:9" ht="12.75">
      <c r="A43" s="267"/>
      <c r="B43" s="270"/>
      <c r="C43" s="214"/>
      <c r="D43" s="215"/>
      <c r="E43" s="215"/>
      <c r="F43" s="237"/>
      <c r="G43" s="237"/>
      <c r="H43" s="237"/>
      <c r="I43" s="238"/>
    </row>
    <row r="44" spans="1:9" ht="13.5" thickBot="1">
      <c r="A44" s="268"/>
      <c r="B44" s="271"/>
      <c r="C44" s="272" t="s">
        <v>262</v>
      </c>
      <c r="D44" s="132"/>
      <c r="E44" s="132"/>
      <c r="F44" s="239"/>
      <c r="G44" s="240"/>
      <c r="H44" s="240"/>
      <c r="I44" s="241"/>
    </row>
    <row r="45" spans="1:9" ht="12.75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2.75">
      <c r="A46" s="159" t="s">
        <v>269</v>
      </c>
      <c r="B46" s="160"/>
      <c r="C46" s="160"/>
      <c r="D46" s="160"/>
      <c r="E46" s="160"/>
      <c r="F46" s="160"/>
      <c r="G46" s="160"/>
      <c r="H46" s="160"/>
      <c r="I46" s="160"/>
    </row>
    <row r="47" spans="1:9" ht="12.75" customHeight="1">
      <c r="A47" s="160"/>
      <c r="B47" s="160"/>
      <c r="C47" s="160"/>
      <c r="D47" s="160"/>
      <c r="E47" s="160"/>
      <c r="F47" s="160"/>
      <c r="G47" s="160"/>
      <c r="H47" s="160"/>
      <c r="I47" s="160"/>
    </row>
    <row r="48" spans="1:9" ht="12.75" customHeight="1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ht="12.7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ht="13.5" thickBot="1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47" t="s">
        <v>0</v>
      </c>
      <c r="B51" s="125" t="s">
        <v>344</v>
      </c>
      <c r="C51" s="126"/>
      <c r="D51" s="126"/>
      <c r="E51" s="126"/>
      <c r="F51" s="126"/>
      <c r="G51" s="126"/>
      <c r="H51" s="126"/>
      <c r="I51" s="127"/>
    </row>
    <row r="52" spans="1:9" ht="12.75">
      <c r="A52" s="57"/>
      <c r="B52" s="173"/>
      <c r="C52" s="173"/>
      <c r="D52" s="173"/>
      <c r="E52" s="173"/>
      <c r="F52" s="173"/>
      <c r="G52" s="173"/>
      <c r="H52" s="173"/>
      <c r="I52" s="129"/>
    </row>
    <row r="53" spans="1:14" ht="12.75">
      <c r="A53" s="57"/>
      <c r="B53" s="173"/>
      <c r="C53" s="173"/>
      <c r="D53" s="173"/>
      <c r="E53" s="173"/>
      <c r="F53" s="173"/>
      <c r="G53" s="173"/>
      <c r="H53" s="173"/>
      <c r="I53" s="129"/>
      <c r="J53" s="5"/>
      <c r="K53" s="5"/>
      <c r="L53" s="5"/>
      <c r="M53" s="5"/>
      <c r="N53" s="5"/>
    </row>
    <row r="54" spans="1:14" ht="12.75">
      <c r="A54" s="57"/>
      <c r="B54" s="173"/>
      <c r="C54" s="173"/>
      <c r="D54" s="173"/>
      <c r="E54" s="173"/>
      <c r="F54" s="173"/>
      <c r="G54" s="173"/>
      <c r="H54" s="173"/>
      <c r="I54" s="129"/>
      <c r="J54" s="5"/>
      <c r="K54" s="5"/>
      <c r="L54" s="5"/>
      <c r="M54" s="5"/>
      <c r="N54" s="5"/>
    </row>
    <row r="55" spans="1:14" ht="12.75">
      <c r="A55" s="57"/>
      <c r="B55" s="173"/>
      <c r="C55" s="173"/>
      <c r="D55" s="173"/>
      <c r="E55" s="173"/>
      <c r="F55" s="173"/>
      <c r="G55" s="173"/>
      <c r="H55" s="173"/>
      <c r="I55" s="129"/>
      <c r="J55" s="5"/>
      <c r="K55" s="5"/>
      <c r="L55" s="5"/>
      <c r="M55" s="5"/>
      <c r="N55" s="5"/>
    </row>
    <row r="56" spans="1:14" ht="3.75" customHeight="1">
      <c r="A56" s="57"/>
      <c r="B56" s="173"/>
      <c r="C56" s="173"/>
      <c r="D56" s="173"/>
      <c r="E56" s="173"/>
      <c r="F56" s="173"/>
      <c r="G56" s="173"/>
      <c r="H56" s="173"/>
      <c r="I56" s="129"/>
      <c r="J56" s="5"/>
      <c r="K56" s="5"/>
      <c r="L56" s="5"/>
      <c r="M56" s="5"/>
      <c r="N56" s="5"/>
    </row>
    <row r="57" spans="1:14" ht="12.75" hidden="1">
      <c r="A57" s="57"/>
      <c r="B57" s="173"/>
      <c r="C57" s="173"/>
      <c r="D57" s="173"/>
      <c r="E57" s="173"/>
      <c r="F57" s="173"/>
      <c r="G57" s="173"/>
      <c r="H57" s="173"/>
      <c r="I57" s="129"/>
      <c r="J57" s="5"/>
      <c r="K57" s="5"/>
      <c r="L57" s="5"/>
      <c r="M57" s="5"/>
      <c r="N57" s="5"/>
    </row>
    <row r="58" spans="1:14" ht="13.5" hidden="1" thickBot="1">
      <c r="A58" s="58"/>
      <c r="B58" s="174"/>
      <c r="C58" s="174"/>
      <c r="D58" s="174"/>
      <c r="E58" s="174"/>
      <c r="F58" s="174"/>
      <c r="G58" s="174"/>
      <c r="H58" s="174"/>
      <c r="I58" s="175"/>
      <c r="J58" s="5"/>
      <c r="K58" s="5"/>
      <c r="L58" s="5"/>
      <c r="M58" s="5"/>
      <c r="N58" s="5"/>
    </row>
    <row r="59" spans="1:9" ht="12.75">
      <c r="A59" s="59"/>
      <c r="B59" s="59"/>
      <c r="C59" s="73"/>
      <c r="D59" s="15"/>
      <c r="E59" s="15"/>
      <c r="F59" s="5"/>
      <c r="G59" s="5"/>
      <c r="H59" s="5"/>
      <c r="I59" s="5"/>
    </row>
    <row r="60" spans="1:9" ht="15">
      <c r="A60" s="161" t="s">
        <v>49</v>
      </c>
      <c r="B60" s="162"/>
      <c r="C60" s="162"/>
      <c r="D60" s="15"/>
      <c r="E60" s="15"/>
      <c r="F60" s="5"/>
      <c r="G60" s="5"/>
      <c r="H60" s="5"/>
      <c r="I60" s="5"/>
    </row>
    <row r="61" spans="1:9" ht="13.5" thickBot="1">
      <c r="A61" s="59"/>
      <c r="B61" s="59"/>
      <c r="C61" s="73"/>
      <c r="D61" s="15"/>
      <c r="E61" s="15"/>
      <c r="F61" s="5"/>
      <c r="G61" s="5"/>
      <c r="H61" s="5"/>
      <c r="I61" s="5"/>
    </row>
    <row r="62" spans="1:9" ht="12.75">
      <c r="A62" s="145" t="s">
        <v>48</v>
      </c>
      <c r="B62" s="125" t="s">
        <v>345</v>
      </c>
      <c r="C62" s="126"/>
      <c r="D62" s="126"/>
      <c r="E62" s="126"/>
      <c r="F62" s="126"/>
      <c r="G62" s="126"/>
      <c r="H62" s="126"/>
      <c r="I62" s="127"/>
    </row>
    <row r="63" spans="1:9" ht="12.75">
      <c r="A63" s="153"/>
      <c r="B63" s="128"/>
      <c r="C63" s="128"/>
      <c r="D63" s="128"/>
      <c r="E63" s="128"/>
      <c r="F63" s="128"/>
      <c r="G63" s="128"/>
      <c r="H63" s="128"/>
      <c r="I63" s="129"/>
    </row>
    <row r="64" spans="1:9" ht="12.75">
      <c r="A64" s="153"/>
      <c r="B64" s="128"/>
      <c r="C64" s="128"/>
      <c r="D64" s="128"/>
      <c r="E64" s="128"/>
      <c r="F64" s="128"/>
      <c r="G64" s="128"/>
      <c r="H64" s="128"/>
      <c r="I64" s="129"/>
    </row>
    <row r="65" spans="1:9" ht="12.75">
      <c r="A65" s="153"/>
      <c r="B65" s="128"/>
      <c r="C65" s="128"/>
      <c r="D65" s="128"/>
      <c r="E65" s="128"/>
      <c r="F65" s="128"/>
      <c r="G65" s="128"/>
      <c r="H65" s="128"/>
      <c r="I65" s="129"/>
    </row>
    <row r="66" spans="1:9" ht="12.75">
      <c r="A66" s="153"/>
      <c r="B66" s="128"/>
      <c r="C66" s="128"/>
      <c r="D66" s="128"/>
      <c r="E66" s="128"/>
      <c r="F66" s="128"/>
      <c r="G66" s="128"/>
      <c r="H66" s="128"/>
      <c r="I66" s="129"/>
    </row>
    <row r="67" spans="1:9" ht="6" customHeight="1">
      <c r="A67" s="153"/>
      <c r="B67" s="128"/>
      <c r="C67" s="128"/>
      <c r="D67" s="128"/>
      <c r="E67" s="128"/>
      <c r="F67" s="128"/>
      <c r="G67" s="128"/>
      <c r="H67" s="128"/>
      <c r="I67" s="129"/>
    </row>
    <row r="68" spans="1:9" ht="12.75" hidden="1">
      <c r="A68" s="153"/>
      <c r="B68" s="128"/>
      <c r="C68" s="128"/>
      <c r="D68" s="128"/>
      <c r="E68" s="128"/>
      <c r="F68" s="128"/>
      <c r="G68" s="128"/>
      <c r="H68" s="128"/>
      <c r="I68" s="129"/>
    </row>
    <row r="69" spans="1:9" ht="12.75" hidden="1">
      <c r="A69" s="153"/>
      <c r="B69" s="128"/>
      <c r="C69" s="128"/>
      <c r="D69" s="128"/>
      <c r="E69" s="128"/>
      <c r="F69" s="128"/>
      <c r="G69" s="128"/>
      <c r="H69" s="128"/>
      <c r="I69" s="129"/>
    </row>
    <row r="70" spans="1:9" ht="12.75" hidden="1">
      <c r="A70" s="153"/>
      <c r="B70" s="130"/>
      <c r="C70" s="130"/>
      <c r="D70" s="130"/>
      <c r="E70" s="130"/>
      <c r="F70" s="130"/>
      <c r="G70" s="130"/>
      <c r="H70" s="130"/>
      <c r="I70" s="131"/>
    </row>
    <row r="71" spans="1:9" ht="12.75" hidden="1">
      <c r="A71" s="153"/>
      <c r="B71" s="130"/>
      <c r="C71" s="130"/>
      <c r="D71" s="130"/>
      <c r="E71" s="130"/>
      <c r="F71" s="130"/>
      <c r="G71" s="130"/>
      <c r="H71" s="130"/>
      <c r="I71" s="131"/>
    </row>
    <row r="72" spans="1:9" ht="12.75" hidden="1">
      <c r="A72" s="153"/>
      <c r="B72" s="130"/>
      <c r="C72" s="130"/>
      <c r="D72" s="130"/>
      <c r="E72" s="130"/>
      <c r="F72" s="130"/>
      <c r="G72" s="130"/>
      <c r="H72" s="130"/>
      <c r="I72" s="131"/>
    </row>
    <row r="73" spans="1:9" ht="12.75" hidden="1">
      <c r="A73" s="153"/>
      <c r="B73" s="130"/>
      <c r="C73" s="130"/>
      <c r="D73" s="130"/>
      <c r="E73" s="130"/>
      <c r="F73" s="130"/>
      <c r="G73" s="130"/>
      <c r="H73" s="130"/>
      <c r="I73" s="131"/>
    </row>
    <row r="74" spans="1:9" ht="12.75" hidden="1">
      <c r="A74" s="153"/>
      <c r="B74" s="130"/>
      <c r="C74" s="130"/>
      <c r="D74" s="130"/>
      <c r="E74" s="130"/>
      <c r="F74" s="130"/>
      <c r="G74" s="130"/>
      <c r="H74" s="130"/>
      <c r="I74" s="131"/>
    </row>
    <row r="75" spans="1:9" ht="12.75" hidden="1">
      <c r="A75" s="153"/>
      <c r="B75" s="130"/>
      <c r="C75" s="130"/>
      <c r="D75" s="130"/>
      <c r="E75" s="130"/>
      <c r="F75" s="130"/>
      <c r="G75" s="130"/>
      <c r="H75" s="130"/>
      <c r="I75" s="131"/>
    </row>
    <row r="76" spans="1:9" ht="12.75" hidden="1">
      <c r="A76" s="153"/>
      <c r="B76" s="130"/>
      <c r="C76" s="130"/>
      <c r="D76" s="130"/>
      <c r="E76" s="130"/>
      <c r="F76" s="130"/>
      <c r="G76" s="130"/>
      <c r="H76" s="130"/>
      <c r="I76" s="131"/>
    </row>
    <row r="77" spans="1:9" ht="13.5" hidden="1" thickBot="1">
      <c r="A77" s="154"/>
      <c r="B77" s="132"/>
      <c r="C77" s="132"/>
      <c r="D77" s="132"/>
      <c r="E77" s="132"/>
      <c r="F77" s="132"/>
      <c r="G77" s="132"/>
      <c r="H77" s="132"/>
      <c r="I77" s="133"/>
    </row>
    <row r="78" spans="1:9" s="49" customFormat="1" ht="12.75">
      <c r="A78" s="59"/>
      <c r="B78" s="59"/>
      <c r="C78" s="73"/>
      <c r="D78" s="75"/>
      <c r="E78" s="75"/>
      <c r="F78" s="59"/>
      <c r="G78" s="59"/>
      <c r="H78" s="59"/>
      <c r="I78" s="59"/>
    </row>
    <row r="79" spans="1:9" s="49" customFormat="1" ht="12.75">
      <c r="A79" s="59"/>
      <c r="B79" s="59"/>
      <c r="C79" s="73"/>
      <c r="D79" s="75"/>
      <c r="E79" s="75"/>
      <c r="F79" s="59"/>
      <c r="G79" s="59"/>
      <c r="H79" s="59"/>
      <c r="I79" s="59"/>
    </row>
    <row r="80" spans="1:9" s="49" customFormat="1" ht="15">
      <c r="A80" s="161" t="s">
        <v>258</v>
      </c>
      <c r="B80" s="162"/>
      <c r="C80" s="162"/>
      <c r="D80" s="59"/>
      <c r="E80" s="59"/>
      <c r="F80" s="59"/>
      <c r="G80" s="59"/>
      <c r="H80" s="59"/>
      <c r="I80" s="59"/>
    </row>
    <row r="81" spans="1:9" s="49" customFormat="1" ht="15.75" thickBot="1">
      <c r="A81" s="65"/>
      <c r="B81" s="66"/>
      <c r="C81" s="66"/>
      <c r="D81" s="59"/>
      <c r="E81" s="59"/>
      <c r="F81" s="59"/>
      <c r="G81" s="59"/>
      <c r="H81" s="59"/>
      <c r="I81" s="59"/>
    </row>
    <row r="82" spans="1:9" ht="12.75">
      <c r="A82" s="122" t="s">
        <v>60</v>
      </c>
      <c r="B82" s="125" t="s">
        <v>345</v>
      </c>
      <c r="C82" s="126"/>
      <c r="D82" s="126"/>
      <c r="E82" s="126"/>
      <c r="F82" s="126"/>
      <c r="G82" s="126"/>
      <c r="H82" s="126"/>
      <c r="I82" s="127"/>
    </row>
    <row r="83" spans="1:9" ht="12.75">
      <c r="A83" s="123"/>
      <c r="B83" s="128"/>
      <c r="C83" s="128"/>
      <c r="D83" s="128"/>
      <c r="E83" s="128"/>
      <c r="F83" s="128"/>
      <c r="G83" s="128"/>
      <c r="H83" s="128"/>
      <c r="I83" s="129"/>
    </row>
    <row r="84" spans="1:9" ht="12.75">
      <c r="A84" s="123"/>
      <c r="B84" s="128"/>
      <c r="C84" s="128"/>
      <c r="D84" s="128"/>
      <c r="E84" s="128"/>
      <c r="F84" s="128"/>
      <c r="G84" s="128"/>
      <c r="H84" s="128"/>
      <c r="I84" s="129"/>
    </row>
    <row r="85" spans="1:9" ht="27.75" customHeight="1">
      <c r="A85" s="123"/>
      <c r="B85" s="128"/>
      <c r="C85" s="128"/>
      <c r="D85" s="128"/>
      <c r="E85" s="128"/>
      <c r="F85" s="128"/>
      <c r="G85" s="128"/>
      <c r="H85" s="128"/>
      <c r="I85" s="129"/>
    </row>
    <row r="86" spans="1:9" ht="12.75" hidden="1">
      <c r="A86" s="123"/>
      <c r="B86" s="128"/>
      <c r="C86" s="128"/>
      <c r="D86" s="128"/>
      <c r="E86" s="128"/>
      <c r="F86" s="128"/>
      <c r="G86" s="128"/>
      <c r="H86" s="128"/>
      <c r="I86" s="129"/>
    </row>
    <row r="87" spans="1:9" ht="12.75" hidden="1">
      <c r="A87" s="123"/>
      <c r="B87" s="128"/>
      <c r="C87" s="128"/>
      <c r="D87" s="128"/>
      <c r="E87" s="128"/>
      <c r="F87" s="128"/>
      <c r="G87" s="128"/>
      <c r="H87" s="128"/>
      <c r="I87" s="129"/>
    </row>
    <row r="88" spans="1:9" ht="12.75" hidden="1">
      <c r="A88" s="123"/>
      <c r="B88" s="128"/>
      <c r="C88" s="128"/>
      <c r="D88" s="128"/>
      <c r="E88" s="128"/>
      <c r="F88" s="128"/>
      <c r="G88" s="128"/>
      <c r="H88" s="128"/>
      <c r="I88" s="129"/>
    </row>
    <row r="89" spans="1:9" ht="12.75" hidden="1">
      <c r="A89" s="123"/>
      <c r="B89" s="128"/>
      <c r="C89" s="128"/>
      <c r="D89" s="128"/>
      <c r="E89" s="128"/>
      <c r="F89" s="128"/>
      <c r="G89" s="128"/>
      <c r="H89" s="128"/>
      <c r="I89" s="129"/>
    </row>
    <row r="90" spans="1:9" ht="12.75" hidden="1">
      <c r="A90" s="123"/>
      <c r="B90" s="130"/>
      <c r="C90" s="130"/>
      <c r="D90" s="130"/>
      <c r="E90" s="130"/>
      <c r="F90" s="130"/>
      <c r="G90" s="130"/>
      <c r="H90" s="130"/>
      <c r="I90" s="131"/>
    </row>
    <row r="91" spans="1:9" ht="12.75" hidden="1">
      <c r="A91" s="123"/>
      <c r="B91" s="130"/>
      <c r="C91" s="130"/>
      <c r="D91" s="130"/>
      <c r="E91" s="130"/>
      <c r="F91" s="130"/>
      <c r="G91" s="130"/>
      <c r="H91" s="130"/>
      <c r="I91" s="131"/>
    </row>
    <row r="92" spans="1:9" ht="12.75" hidden="1">
      <c r="A92" s="123"/>
      <c r="B92" s="130"/>
      <c r="C92" s="130"/>
      <c r="D92" s="130"/>
      <c r="E92" s="130"/>
      <c r="F92" s="130"/>
      <c r="G92" s="130"/>
      <c r="H92" s="130"/>
      <c r="I92" s="131"/>
    </row>
    <row r="93" spans="1:9" ht="12.75" hidden="1">
      <c r="A93" s="123"/>
      <c r="B93" s="130"/>
      <c r="C93" s="130"/>
      <c r="D93" s="130"/>
      <c r="E93" s="130"/>
      <c r="F93" s="130"/>
      <c r="G93" s="130"/>
      <c r="H93" s="130"/>
      <c r="I93" s="131"/>
    </row>
    <row r="94" spans="1:9" ht="12.75" hidden="1">
      <c r="A94" s="123"/>
      <c r="B94" s="130"/>
      <c r="C94" s="130"/>
      <c r="D94" s="130"/>
      <c r="E94" s="130"/>
      <c r="F94" s="130"/>
      <c r="G94" s="130"/>
      <c r="H94" s="130"/>
      <c r="I94" s="131"/>
    </row>
    <row r="95" spans="1:9" ht="12.75" hidden="1">
      <c r="A95" s="123"/>
      <c r="B95" s="130"/>
      <c r="C95" s="130"/>
      <c r="D95" s="130"/>
      <c r="E95" s="130"/>
      <c r="F95" s="130"/>
      <c r="G95" s="130"/>
      <c r="H95" s="130"/>
      <c r="I95" s="131"/>
    </row>
    <row r="96" spans="1:9" ht="12.75" hidden="1">
      <c r="A96" s="123"/>
      <c r="B96" s="130"/>
      <c r="C96" s="130"/>
      <c r="D96" s="130"/>
      <c r="E96" s="130"/>
      <c r="F96" s="130"/>
      <c r="G96" s="130"/>
      <c r="H96" s="130"/>
      <c r="I96" s="131"/>
    </row>
    <row r="97" spans="1:9" ht="13.5" hidden="1" thickBot="1">
      <c r="A97" s="124"/>
      <c r="B97" s="132"/>
      <c r="C97" s="132"/>
      <c r="D97" s="132"/>
      <c r="E97" s="132"/>
      <c r="F97" s="132"/>
      <c r="G97" s="132"/>
      <c r="H97" s="132"/>
      <c r="I97" s="133"/>
    </row>
    <row r="98" spans="1:9" s="49" customFormat="1" ht="15.75" thickBot="1">
      <c r="A98" s="65"/>
      <c r="B98" s="66"/>
      <c r="C98" s="66"/>
      <c r="D98" s="59"/>
      <c r="E98" s="59"/>
      <c r="F98" s="59"/>
      <c r="G98" s="59"/>
      <c r="H98" s="59"/>
      <c r="I98" s="59"/>
    </row>
    <row r="99" spans="1:9" s="49" customFormat="1" ht="13.5" thickBot="1">
      <c r="A99" s="226" t="s">
        <v>274</v>
      </c>
      <c r="B99" s="227"/>
      <c r="C99" s="228"/>
      <c r="D99" s="228"/>
      <c r="E99" s="229"/>
      <c r="F99" s="155"/>
      <c r="G99" s="155"/>
      <c r="H99" s="155"/>
      <c r="I99" s="156"/>
    </row>
    <row r="100" spans="1:9" s="49" customFormat="1" ht="12.75">
      <c r="A100" s="163" t="s">
        <v>259</v>
      </c>
      <c r="B100" s="164"/>
      <c r="C100" s="157" t="s">
        <v>271</v>
      </c>
      <c r="D100" s="158"/>
      <c r="E100" s="158"/>
      <c r="F100" s="171" t="s">
        <v>50</v>
      </c>
      <c r="G100" s="171"/>
      <c r="H100" s="171"/>
      <c r="I100" s="172"/>
    </row>
    <row r="101" spans="1:9" s="49" customFormat="1" ht="12.75">
      <c r="A101" s="165"/>
      <c r="B101" s="166"/>
      <c r="C101" s="169" t="s">
        <v>272</v>
      </c>
      <c r="D101" s="170"/>
      <c r="E101" s="170"/>
      <c r="F101" s="217" t="s">
        <v>51</v>
      </c>
      <c r="G101" s="217"/>
      <c r="H101" s="217"/>
      <c r="I101" s="218"/>
    </row>
    <row r="102" spans="1:9" s="49" customFormat="1" ht="12.75">
      <c r="A102" s="165"/>
      <c r="B102" s="166"/>
      <c r="C102" s="169" t="s">
        <v>273</v>
      </c>
      <c r="D102" s="170"/>
      <c r="E102" s="170"/>
      <c r="F102" s="217" t="s">
        <v>52</v>
      </c>
      <c r="G102" s="217"/>
      <c r="H102" s="217"/>
      <c r="I102" s="218"/>
    </row>
    <row r="103" spans="1:9" s="49" customFormat="1" ht="13.5" thickBot="1">
      <c r="A103" s="167"/>
      <c r="B103" s="168"/>
      <c r="C103" s="141"/>
      <c r="D103" s="142"/>
      <c r="E103" s="142"/>
      <c r="F103" s="219"/>
      <c r="G103" s="219"/>
      <c r="H103" s="219"/>
      <c r="I103" s="220"/>
    </row>
    <row r="104" spans="1:9" s="49" customFormat="1" ht="13.5" thickBot="1">
      <c r="A104" s="74" t="s">
        <v>245</v>
      </c>
      <c r="B104" s="75"/>
      <c r="C104" s="73"/>
      <c r="D104" s="73"/>
      <c r="E104" s="73"/>
      <c r="F104" s="59"/>
      <c r="G104" s="59"/>
      <c r="H104" s="59"/>
      <c r="I104" s="59"/>
    </row>
    <row r="105" spans="1:9" s="49" customFormat="1" ht="12.75" customHeight="1">
      <c r="A105" s="145" t="s">
        <v>53</v>
      </c>
      <c r="B105" s="146"/>
      <c r="C105" s="202"/>
      <c r="D105" s="203"/>
      <c r="E105" s="203"/>
      <c r="F105" s="200"/>
      <c r="G105" s="200"/>
      <c r="H105" s="200"/>
      <c r="I105" s="201"/>
    </row>
    <row r="106" spans="1:9" s="49" customFormat="1" ht="12.75">
      <c r="A106" s="143" t="s">
        <v>244</v>
      </c>
      <c r="B106" s="144"/>
      <c r="C106" s="262" t="s">
        <v>246</v>
      </c>
      <c r="D106" s="263"/>
      <c r="E106" s="264"/>
      <c r="F106" s="147" t="s">
        <v>54</v>
      </c>
      <c r="G106" s="148"/>
      <c r="H106" s="148"/>
      <c r="I106" s="149"/>
    </row>
    <row r="107" spans="1:9" s="49" customFormat="1" ht="21" customHeight="1">
      <c r="A107" s="244" t="s">
        <v>59</v>
      </c>
      <c r="B107" s="245"/>
      <c r="C107" s="253"/>
      <c r="D107" s="253"/>
      <c r="E107" s="254"/>
      <c r="F107" s="150"/>
      <c r="G107" s="151"/>
      <c r="H107" s="151"/>
      <c r="I107" s="152"/>
    </row>
    <row r="108" spans="1:9" s="49" customFormat="1" ht="90.75" customHeight="1" thickBot="1">
      <c r="A108" s="246"/>
      <c r="B108" s="247"/>
      <c r="C108" s="242" t="s">
        <v>247</v>
      </c>
      <c r="D108" s="243"/>
      <c r="E108" s="243"/>
      <c r="F108" s="248" t="s">
        <v>55</v>
      </c>
      <c r="G108" s="248"/>
      <c r="H108" s="248"/>
      <c r="I108" s="249"/>
    </row>
    <row r="109" spans="1:9" ht="13.5" thickBot="1">
      <c r="A109" s="258"/>
      <c r="B109" s="259"/>
      <c r="C109" s="259"/>
      <c r="D109" s="259"/>
      <c r="E109" s="259"/>
      <c r="F109" s="259"/>
      <c r="G109" s="259"/>
      <c r="H109" s="259"/>
      <c r="I109" s="259"/>
    </row>
    <row r="110" spans="1:9" ht="13.5" thickBot="1">
      <c r="A110" s="210" t="s">
        <v>56</v>
      </c>
      <c r="B110" s="211"/>
      <c r="C110" s="211"/>
      <c r="D110" s="260"/>
      <c r="E110" s="260"/>
      <c r="F110" s="261"/>
      <c r="G110" s="84" t="s">
        <v>346</v>
      </c>
      <c r="H110" s="59"/>
      <c r="I110" s="59"/>
    </row>
    <row r="111" spans="1:9" ht="6" customHeight="1" thickBot="1">
      <c r="A111" s="50"/>
      <c r="B111" s="50"/>
      <c r="C111" s="50"/>
      <c r="D111" s="59"/>
      <c r="E111" s="59"/>
      <c r="F111" s="59"/>
      <c r="G111" s="59"/>
      <c r="H111" s="59"/>
      <c r="I111" s="59"/>
    </row>
    <row r="112" spans="1:9" s="49" customFormat="1" ht="12.75">
      <c r="A112" s="134" t="s">
        <v>260</v>
      </c>
      <c r="B112" s="135"/>
      <c r="C112" s="250" t="s">
        <v>246</v>
      </c>
      <c r="D112" s="251"/>
      <c r="E112" s="252"/>
      <c r="F112" s="255" t="s">
        <v>57</v>
      </c>
      <c r="G112" s="256"/>
      <c r="H112" s="256"/>
      <c r="I112" s="257"/>
    </row>
    <row r="113" spans="1:9" s="49" customFormat="1" ht="13.5" customHeight="1">
      <c r="A113" s="136"/>
      <c r="B113" s="137"/>
      <c r="C113" s="253"/>
      <c r="D113" s="253"/>
      <c r="E113" s="254"/>
      <c r="F113" s="150"/>
      <c r="G113" s="151"/>
      <c r="H113" s="151"/>
      <c r="I113" s="152"/>
    </row>
    <row r="114" spans="1:9" s="49" customFormat="1" ht="13.5" thickBot="1">
      <c r="A114" s="138"/>
      <c r="B114" s="139"/>
      <c r="C114" s="242" t="s">
        <v>247</v>
      </c>
      <c r="D114" s="243"/>
      <c r="E114" s="243"/>
      <c r="F114" s="248" t="s">
        <v>58</v>
      </c>
      <c r="G114" s="248"/>
      <c r="H114" s="248"/>
      <c r="I114" s="249"/>
    </row>
    <row r="115" spans="1:9" s="49" customFormat="1" ht="12.75">
      <c r="A115" s="76"/>
      <c r="B115" s="76"/>
      <c r="C115" s="75"/>
      <c r="D115" s="75"/>
      <c r="E115" s="75"/>
      <c r="F115" s="59"/>
      <c r="G115" s="59"/>
      <c r="H115" s="59"/>
      <c r="I115" s="85"/>
    </row>
    <row r="116" spans="1:9" ht="15.75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 ht="12.75">
      <c r="A117" s="77"/>
      <c r="B117" s="78"/>
      <c r="C117" s="78"/>
      <c r="D117" s="78"/>
      <c r="E117" s="78"/>
      <c r="F117" s="78"/>
      <c r="G117" s="78"/>
      <c r="H117" s="78"/>
      <c r="I117" s="79"/>
    </row>
    <row r="118" spans="1:9" ht="12.75">
      <c r="A118" s="80"/>
      <c r="B118" s="81"/>
      <c r="C118" s="81"/>
      <c r="D118" s="81"/>
      <c r="E118" s="81"/>
      <c r="F118" s="81"/>
      <c r="G118" s="81"/>
      <c r="H118" s="81"/>
      <c r="I118" s="82"/>
    </row>
    <row r="119" spans="1:9" ht="12.75">
      <c r="A119" s="140"/>
      <c r="B119" s="117"/>
      <c r="C119" s="117"/>
      <c r="D119" s="117"/>
      <c r="E119" s="117"/>
      <c r="F119" s="117"/>
      <c r="G119" s="117"/>
      <c r="H119" s="117"/>
      <c r="I119" s="118"/>
    </row>
    <row r="120" spans="1:9" ht="12.75">
      <c r="A120" s="116"/>
      <c r="B120" s="117"/>
      <c r="C120" s="117"/>
      <c r="D120" s="117"/>
      <c r="E120" s="117"/>
      <c r="F120" s="117"/>
      <c r="G120" s="117"/>
      <c r="H120" s="117"/>
      <c r="I120" s="118"/>
    </row>
    <row r="121" spans="1:9" ht="12.75">
      <c r="A121" s="116"/>
      <c r="B121" s="117"/>
      <c r="C121" s="117"/>
      <c r="D121" s="117"/>
      <c r="E121" s="117"/>
      <c r="F121" s="117"/>
      <c r="G121" s="117"/>
      <c r="H121" s="117"/>
      <c r="I121" s="118"/>
    </row>
    <row r="122" spans="1:9" ht="12.75">
      <c r="A122" s="116"/>
      <c r="B122" s="117"/>
      <c r="C122" s="117"/>
      <c r="D122" s="117"/>
      <c r="E122" s="117"/>
      <c r="F122" s="117"/>
      <c r="G122" s="117"/>
      <c r="H122" s="117"/>
      <c r="I122" s="118"/>
    </row>
    <row r="123" spans="1:9" ht="12.75">
      <c r="A123" s="140"/>
      <c r="B123" s="117"/>
      <c r="C123" s="117"/>
      <c r="D123" s="117"/>
      <c r="E123" s="117"/>
      <c r="F123" s="117"/>
      <c r="G123" s="117"/>
      <c r="H123" s="117"/>
      <c r="I123" s="118"/>
    </row>
    <row r="124" spans="1:9" ht="12.75">
      <c r="A124" s="116"/>
      <c r="B124" s="117"/>
      <c r="C124" s="117"/>
      <c r="D124" s="117"/>
      <c r="E124" s="117"/>
      <c r="F124" s="117"/>
      <c r="G124" s="117"/>
      <c r="H124" s="117"/>
      <c r="I124" s="118"/>
    </row>
    <row r="125" spans="1:9" ht="12.75">
      <c r="A125" s="116"/>
      <c r="B125" s="117"/>
      <c r="C125" s="117"/>
      <c r="D125" s="117"/>
      <c r="E125" s="117"/>
      <c r="F125" s="117"/>
      <c r="G125" s="117"/>
      <c r="H125" s="117"/>
      <c r="I125" s="118"/>
    </row>
    <row r="126" spans="1:9" ht="13.5" thickBot="1">
      <c r="A126" s="110"/>
      <c r="B126" s="111"/>
      <c r="C126" s="111"/>
      <c r="D126" s="111"/>
      <c r="E126" s="111"/>
      <c r="F126" s="111"/>
      <c r="G126" s="111"/>
      <c r="H126" s="111"/>
      <c r="I126" s="112"/>
    </row>
    <row r="127" spans="1:9" ht="12.75">
      <c r="A127" s="113"/>
      <c r="B127" s="114"/>
      <c r="C127" s="114"/>
      <c r="D127" s="114"/>
      <c r="E127" s="114"/>
      <c r="F127" s="114"/>
      <c r="G127" s="114"/>
      <c r="H127" s="114"/>
      <c r="I127" s="115"/>
    </row>
    <row r="128" spans="1:9" ht="12.75">
      <c r="A128" s="116"/>
      <c r="B128" s="117"/>
      <c r="C128" s="117"/>
      <c r="D128" s="117"/>
      <c r="E128" s="117"/>
      <c r="F128" s="117"/>
      <c r="G128" s="117"/>
      <c r="H128" s="117"/>
      <c r="I128" s="118"/>
    </row>
    <row r="129" spans="1:9" ht="12.75">
      <c r="A129" s="119"/>
      <c r="B129" s="120"/>
      <c r="C129" s="120"/>
      <c r="D129" s="120"/>
      <c r="E129" s="120"/>
      <c r="F129" s="120"/>
      <c r="G129" s="120"/>
      <c r="H129" s="120"/>
      <c r="I129" s="121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l.galkova@cemmac.sk"/>
    <hyperlink ref="B31" r:id="rId2" display="www.cemmac.sk"/>
    <hyperlink ref="F39" r:id="rId3" display="www.cemmac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763"/>
  <sheetViews>
    <sheetView zoomScale="130" zoomScaleNormal="130" zoomScalePageLayoutView="0" workbookViewId="0" topLeftCell="A1">
      <selection activeCell="D123" sqref="D123"/>
    </sheetView>
  </sheetViews>
  <sheetFormatPr defaultColWidth="9.140625" defaultRowHeight="12.75"/>
  <cols>
    <col min="1" max="1" width="5.140625" style="18" customWidth="1"/>
    <col min="2" max="2" width="42.57421875" style="25" customWidth="1"/>
    <col min="3" max="3" width="4.7109375" style="23" customWidth="1"/>
    <col min="4" max="4" width="14.28125" style="23" customWidth="1"/>
    <col min="5" max="6" width="14.28125" style="18" customWidth="1"/>
    <col min="7" max="16384" width="9.140625" style="18" customWidth="1"/>
  </cols>
  <sheetData>
    <row r="1" spans="1:6" s="17" customFormat="1" ht="12" thickBot="1">
      <c r="A1" s="278" t="s">
        <v>403</v>
      </c>
      <c r="B1" s="278"/>
      <c r="C1" s="278"/>
      <c r="D1" s="278"/>
      <c r="E1" s="278"/>
      <c r="F1" s="278"/>
    </row>
    <row r="2" spans="1:6" ht="10.5" customHeight="1">
      <c r="A2" s="279" t="s">
        <v>267</v>
      </c>
      <c r="B2" s="280"/>
      <c r="C2" s="281" t="s">
        <v>532</v>
      </c>
      <c r="D2" s="282"/>
      <c r="E2" s="282"/>
      <c r="F2" s="283"/>
    </row>
    <row r="3" spans="1:6" ht="10.5" customHeight="1">
      <c r="A3" s="279" t="s">
        <v>266</v>
      </c>
      <c r="B3" s="280"/>
      <c r="C3" s="281" t="s">
        <v>404</v>
      </c>
      <c r="D3" s="282"/>
      <c r="E3" s="282"/>
      <c r="F3" s="283"/>
    </row>
    <row r="4" spans="1:6" ht="15.75">
      <c r="A4" s="279" t="s">
        <v>221</v>
      </c>
      <c r="B4" s="280"/>
      <c r="C4" s="284" t="str">
        <f>IF(ISBLANK('[1]Ročná_správa'!B12),"  ",'[1]Ročná_správa'!B12)</f>
        <v>CEMMAC a.s.</v>
      </c>
      <c r="D4" s="285"/>
      <c r="E4" s="285"/>
      <c r="F4" s="286"/>
    </row>
    <row r="5" spans="1:31" ht="15.75">
      <c r="A5" s="279" t="s">
        <v>122</v>
      </c>
      <c r="B5" s="287"/>
      <c r="C5" s="284" t="str">
        <f>IF(ISBLANK('[1]Ročná_správa'!E6),"  ",'[1]Ročná_správa'!E6)</f>
        <v>31412106</v>
      </c>
      <c r="D5" s="288"/>
      <c r="E5" s="288"/>
      <c r="F5" s="289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6" ht="11.25" customHeight="1">
      <c r="A6" s="19"/>
      <c r="B6" s="20"/>
      <c r="C6" s="21"/>
      <c r="D6" s="21"/>
      <c r="E6" s="19"/>
      <c r="F6" s="19"/>
    </row>
    <row r="7" spans="1:6" ht="29.25">
      <c r="A7" s="290" t="s">
        <v>30</v>
      </c>
      <c r="B7" s="290" t="s">
        <v>34</v>
      </c>
      <c r="C7" s="290" t="s">
        <v>38</v>
      </c>
      <c r="D7" s="292" t="s">
        <v>283</v>
      </c>
      <c r="E7" s="293"/>
      <c r="F7" s="106" t="s">
        <v>265</v>
      </c>
    </row>
    <row r="8" spans="1:6" ht="18" customHeight="1">
      <c r="A8" s="291"/>
      <c r="B8" s="290"/>
      <c r="C8" s="290"/>
      <c r="D8" s="98" t="s">
        <v>35</v>
      </c>
      <c r="E8" s="98" t="s">
        <v>37</v>
      </c>
      <c r="F8" s="98" t="s">
        <v>37</v>
      </c>
    </row>
    <row r="9" spans="1:6" ht="9.75">
      <c r="A9" s="98"/>
      <c r="B9" s="105"/>
      <c r="C9" s="105"/>
      <c r="D9" s="98" t="s">
        <v>36</v>
      </c>
      <c r="E9" s="98"/>
      <c r="F9" s="98"/>
    </row>
    <row r="10" spans="1:6" ht="9.75">
      <c r="A10" s="294"/>
      <c r="B10" s="296" t="s">
        <v>31</v>
      </c>
      <c r="C10" s="298" t="s">
        <v>175</v>
      </c>
      <c r="D10" s="93">
        <f>D12+D74+D156</f>
        <v>115705185</v>
      </c>
      <c r="E10" s="300">
        <f>D10-D11</f>
        <v>36816466</v>
      </c>
      <c r="F10" s="302">
        <v>38654684</v>
      </c>
    </row>
    <row r="11" spans="1:6" ht="9.75">
      <c r="A11" s="295"/>
      <c r="B11" s="297"/>
      <c r="C11" s="299"/>
      <c r="D11" s="93">
        <f>D13+D75+D157</f>
        <v>78888719</v>
      </c>
      <c r="E11" s="301"/>
      <c r="F11" s="303"/>
    </row>
    <row r="12" spans="1:6" ht="9.75">
      <c r="A12" s="304" t="s">
        <v>132</v>
      </c>
      <c r="B12" s="296" t="s">
        <v>32</v>
      </c>
      <c r="C12" s="298" t="s">
        <v>176</v>
      </c>
      <c r="D12" s="93">
        <f>D14+D30+D50</f>
        <v>96978027</v>
      </c>
      <c r="E12" s="300">
        <f>D12-D13</f>
        <v>19056135</v>
      </c>
      <c r="F12" s="302">
        <v>19046574</v>
      </c>
    </row>
    <row r="13" spans="1:6" ht="9.75">
      <c r="A13" s="305"/>
      <c r="B13" s="297"/>
      <c r="C13" s="299"/>
      <c r="D13" s="93">
        <f>D15+D31+D51</f>
        <v>77921892</v>
      </c>
      <c r="E13" s="301"/>
      <c r="F13" s="303"/>
    </row>
    <row r="14" spans="1:6" ht="9.75">
      <c r="A14" s="304" t="s">
        <v>149</v>
      </c>
      <c r="B14" s="296" t="s">
        <v>319</v>
      </c>
      <c r="C14" s="298" t="s">
        <v>177</v>
      </c>
      <c r="D14" s="93">
        <f>SUM(D16+D18+D20+D22+D24+D26+D28)</f>
        <v>3259444</v>
      </c>
      <c r="E14" s="300">
        <f>D14-D15</f>
        <v>367131</v>
      </c>
      <c r="F14" s="302">
        <v>381219</v>
      </c>
    </row>
    <row r="15" spans="1:6" ht="9.75">
      <c r="A15" s="305"/>
      <c r="B15" s="297"/>
      <c r="C15" s="299"/>
      <c r="D15" s="93">
        <f>SUM(D17+D19+D21+D23+D25+D27+D29)</f>
        <v>2892313</v>
      </c>
      <c r="E15" s="301"/>
      <c r="F15" s="303"/>
    </row>
    <row r="16" spans="1:6" ht="9.75">
      <c r="A16" s="294" t="s">
        <v>405</v>
      </c>
      <c r="B16" s="306" t="s">
        <v>2</v>
      </c>
      <c r="C16" s="308" t="s">
        <v>178</v>
      </c>
      <c r="D16" s="94"/>
      <c r="E16" s="310">
        <f>D16-D17</f>
        <v>0</v>
      </c>
      <c r="F16" s="312">
        <v>0</v>
      </c>
    </row>
    <row r="17" spans="1:6" ht="9.75">
      <c r="A17" s="295"/>
      <c r="B17" s="307"/>
      <c r="C17" s="309"/>
      <c r="D17" s="94"/>
      <c r="E17" s="311"/>
      <c r="F17" s="313"/>
    </row>
    <row r="18" spans="1:6" ht="9.75">
      <c r="A18" s="294" t="s">
        <v>135</v>
      </c>
      <c r="B18" s="306" t="s">
        <v>3</v>
      </c>
      <c r="C18" s="308" t="s">
        <v>189</v>
      </c>
      <c r="D18" s="94">
        <v>2739025</v>
      </c>
      <c r="E18" s="310">
        <f>D18-D19</f>
        <v>37939</v>
      </c>
      <c r="F18" s="312">
        <v>50499</v>
      </c>
    </row>
    <row r="19" spans="1:6" ht="9.75">
      <c r="A19" s="295"/>
      <c r="B19" s="307"/>
      <c r="C19" s="309"/>
      <c r="D19" s="94">
        <f>12560+2688526</f>
        <v>2701086</v>
      </c>
      <c r="E19" s="311"/>
      <c r="F19" s="313"/>
    </row>
    <row r="20" spans="1:6" ht="9.75">
      <c r="A20" s="294" t="s">
        <v>136</v>
      </c>
      <c r="B20" s="306" t="s">
        <v>4</v>
      </c>
      <c r="C20" s="308" t="s">
        <v>190</v>
      </c>
      <c r="D20" s="94"/>
      <c r="E20" s="310">
        <f>D20-D21</f>
        <v>0</v>
      </c>
      <c r="F20" s="312">
        <v>0</v>
      </c>
    </row>
    <row r="21" spans="1:6" ht="9.75">
      <c r="A21" s="295"/>
      <c r="B21" s="307"/>
      <c r="C21" s="309"/>
      <c r="D21" s="94"/>
      <c r="E21" s="311"/>
      <c r="F21" s="313"/>
    </row>
    <row r="22" spans="1:6" ht="9.75">
      <c r="A22" s="294" t="s">
        <v>137</v>
      </c>
      <c r="B22" s="306" t="s">
        <v>5</v>
      </c>
      <c r="C22" s="308" t="s">
        <v>191</v>
      </c>
      <c r="D22" s="94"/>
      <c r="E22" s="310">
        <f>D22-D23</f>
        <v>0</v>
      </c>
      <c r="F22" s="312">
        <v>0</v>
      </c>
    </row>
    <row r="23" spans="1:6" ht="9.75">
      <c r="A23" s="295"/>
      <c r="B23" s="307"/>
      <c r="C23" s="309"/>
      <c r="D23" s="94"/>
      <c r="E23" s="311"/>
      <c r="F23" s="313"/>
    </row>
    <row r="24" spans="1:6" ht="9.75">
      <c r="A24" s="294" t="s">
        <v>138</v>
      </c>
      <c r="B24" s="306" t="s">
        <v>6</v>
      </c>
      <c r="C24" s="308" t="s">
        <v>192</v>
      </c>
      <c r="D24" s="94"/>
      <c r="E24" s="310">
        <f>D24-D25</f>
        <v>0</v>
      </c>
      <c r="F24" s="312">
        <v>0</v>
      </c>
    </row>
    <row r="25" spans="1:6" ht="9.75">
      <c r="A25" s="295"/>
      <c r="B25" s="307"/>
      <c r="C25" s="309"/>
      <c r="D25" s="94"/>
      <c r="E25" s="311"/>
      <c r="F25" s="313"/>
    </row>
    <row r="26" spans="1:6" ht="9.75">
      <c r="A26" s="294" t="s">
        <v>139</v>
      </c>
      <c r="B26" s="306" t="s">
        <v>7</v>
      </c>
      <c r="C26" s="308" t="s">
        <v>193</v>
      </c>
      <c r="D26" s="94">
        <v>520419</v>
      </c>
      <c r="E26" s="310">
        <f>D26-D27</f>
        <v>329192</v>
      </c>
      <c r="F26" s="312">
        <v>330720</v>
      </c>
    </row>
    <row r="27" spans="1:6" ht="9.75">
      <c r="A27" s="295"/>
      <c r="B27" s="307"/>
      <c r="C27" s="309"/>
      <c r="D27" s="94">
        <f>1528+189699</f>
        <v>191227</v>
      </c>
      <c r="E27" s="311"/>
      <c r="F27" s="313"/>
    </row>
    <row r="28" spans="1:6" ht="9.75">
      <c r="A28" s="294" t="s">
        <v>406</v>
      </c>
      <c r="B28" s="306" t="s">
        <v>8</v>
      </c>
      <c r="C28" s="308" t="s">
        <v>354</v>
      </c>
      <c r="D28" s="94"/>
      <c r="E28" s="310">
        <f>D28-D29</f>
        <v>0</v>
      </c>
      <c r="F28" s="312">
        <v>0</v>
      </c>
    </row>
    <row r="29" spans="1:6" ht="9.75">
      <c r="A29" s="295"/>
      <c r="B29" s="307"/>
      <c r="C29" s="309"/>
      <c r="D29" s="94"/>
      <c r="E29" s="311"/>
      <c r="F29" s="313"/>
    </row>
    <row r="30" spans="1:6" ht="9.75">
      <c r="A30" s="304" t="s">
        <v>150</v>
      </c>
      <c r="B30" s="296" t="s">
        <v>320</v>
      </c>
      <c r="C30" s="298" t="s">
        <v>355</v>
      </c>
      <c r="D30" s="93">
        <f>SUM(D32+D34+D36+D38+D40+D42+D44+D46+D48)</f>
        <v>93718583</v>
      </c>
      <c r="E30" s="300">
        <f>D30-D31</f>
        <v>18689004</v>
      </c>
      <c r="F30" s="302">
        <v>18665355</v>
      </c>
    </row>
    <row r="31" spans="1:6" ht="9.75">
      <c r="A31" s="305"/>
      <c r="B31" s="297"/>
      <c r="C31" s="299"/>
      <c r="D31" s="93">
        <f>SUM(D33+D35+D37+D39+D41+D43+D45+D47+D49)</f>
        <v>75029579</v>
      </c>
      <c r="E31" s="301"/>
      <c r="F31" s="303"/>
    </row>
    <row r="32" spans="1:6" ht="9.75">
      <c r="A32" s="294" t="s">
        <v>407</v>
      </c>
      <c r="B32" s="306" t="s">
        <v>9</v>
      </c>
      <c r="C32" s="308" t="s">
        <v>356</v>
      </c>
      <c r="D32" s="94">
        <v>342538</v>
      </c>
      <c r="E32" s="310">
        <f>D32-D33</f>
        <v>342538</v>
      </c>
      <c r="F32" s="312">
        <v>342538</v>
      </c>
    </row>
    <row r="33" spans="1:6" ht="9.75">
      <c r="A33" s="295"/>
      <c r="B33" s="307"/>
      <c r="C33" s="309"/>
      <c r="D33" s="94"/>
      <c r="E33" s="311"/>
      <c r="F33" s="313"/>
    </row>
    <row r="34" spans="1:6" ht="9.75">
      <c r="A34" s="308" t="s">
        <v>39</v>
      </c>
      <c r="B34" s="306" t="s">
        <v>10</v>
      </c>
      <c r="C34" s="308" t="s">
        <v>358</v>
      </c>
      <c r="D34" s="94">
        <v>30490671</v>
      </c>
      <c r="E34" s="310">
        <f>D34-D35</f>
        <v>8656577</v>
      </c>
      <c r="F34" s="312">
        <v>8911636</v>
      </c>
    </row>
    <row r="35" spans="1:6" ht="9.75">
      <c r="A35" s="309"/>
      <c r="B35" s="307"/>
      <c r="C35" s="309"/>
      <c r="D35" s="94">
        <f>255059+21579035</f>
        <v>21834094</v>
      </c>
      <c r="E35" s="311"/>
      <c r="F35" s="313"/>
    </row>
    <row r="36" spans="1:6" ht="9.75">
      <c r="A36" s="308" t="s">
        <v>145</v>
      </c>
      <c r="B36" s="306" t="s">
        <v>11</v>
      </c>
      <c r="C36" s="308" t="s">
        <v>359</v>
      </c>
      <c r="D36" s="94">
        <f>14410+59638584</f>
        <v>59652994</v>
      </c>
      <c r="E36" s="310">
        <f>D36-D37</f>
        <v>6580351</v>
      </c>
      <c r="F36" s="312">
        <v>6886906</v>
      </c>
    </row>
    <row r="37" spans="1:6" ht="9.75">
      <c r="A37" s="309"/>
      <c r="B37" s="307"/>
      <c r="C37" s="309"/>
      <c r="D37" s="94">
        <f>320965+52751678</f>
        <v>53072643</v>
      </c>
      <c r="E37" s="311"/>
      <c r="F37" s="313"/>
    </row>
    <row r="38" spans="1:6" ht="9.75">
      <c r="A38" s="308" t="s">
        <v>146</v>
      </c>
      <c r="B38" s="306" t="s">
        <v>12</v>
      </c>
      <c r="C38" s="308" t="s">
        <v>360</v>
      </c>
      <c r="D38" s="94"/>
      <c r="E38" s="310">
        <f>D38-D39</f>
        <v>0</v>
      </c>
      <c r="F38" s="312">
        <v>0</v>
      </c>
    </row>
    <row r="39" spans="1:6" ht="9.75">
      <c r="A39" s="309"/>
      <c r="B39" s="307"/>
      <c r="C39" s="309"/>
      <c r="D39" s="94"/>
      <c r="E39" s="311"/>
      <c r="F39" s="313"/>
    </row>
    <row r="40" spans="1:6" ht="9.75">
      <c r="A40" s="308" t="s">
        <v>147</v>
      </c>
      <c r="B40" s="306" t="s">
        <v>13</v>
      </c>
      <c r="C40" s="308" t="s">
        <v>362</v>
      </c>
      <c r="D40" s="94"/>
      <c r="E40" s="310">
        <f>D40-D41</f>
        <v>0</v>
      </c>
      <c r="F40" s="312">
        <v>0</v>
      </c>
    </row>
    <row r="41" spans="1:6" ht="9.75">
      <c r="A41" s="309"/>
      <c r="B41" s="307"/>
      <c r="C41" s="309"/>
      <c r="D41" s="94"/>
      <c r="E41" s="311"/>
      <c r="F41" s="313"/>
    </row>
    <row r="42" spans="1:6" ht="9.75">
      <c r="A42" s="308" t="s">
        <v>141</v>
      </c>
      <c r="B42" s="306" t="s">
        <v>14</v>
      </c>
      <c r="C42" s="308" t="s">
        <v>363</v>
      </c>
      <c r="D42" s="94">
        <v>314315</v>
      </c>
      <c r="E42" s="310">
        <f>D42-D43</f>
        <v>191473</v>
      </c>
      <c r="F42" s="312">
        <v>193395</v>
      </c>
    </row>
    <row r="43" spans="1:6" ht="9.75">
      <c r="A43" s="309"/>
      <c r="B43" s="307"/>
      <c r="C43" s="309"/>
      <c r="D43" s="94">
        <f>1922+120920</f>
        <v>122842</v>
      </c>
      <c r="E43" s="311"/>
      <c r="F43" s="313"/>
    </row>
    <row r="44" spans="1:6" ht="9.75">
      <c r="A44" s="308" t="s">
        <v>142</v>
      </c>
      <c r="B44" s="306" t="s">
        <v>15</v>
      </c>
      <c r="C44" s="308" t="s">
        <v>364</v>
      </c>
      <c r="D44" s="94">
        <v>2918065</v>
      </c>
      <c r="E44" s="310">
        <f>D44-D45</f>
        <v>2918065</v>
      </c>
      <c r="F44" s="312">
        <v>2330880</v>
      </c>
    </row>
    <row r="45" spans="1:6" ht="9.75">
      <c r="A45" s="309"/>
      <c r="B45" s="307"/>
      <c r="C45" s="309"/>
      <c r="D45" s="94"/>
      <c r="E45" s="311"/>
      <c r="F45" s="313"/>
    </row>
    <row r="46" spans="1:6" ht="9.75">
      <c r="A46" s="308" t="s">
        <v>40</v>
      </c>
      <c r="B46" s="306" t="s">
        <v>16</v>
      </c>
      <c r="C46" s="308" t="s">
        <v>365</v>
      </c>
      <c r="D46" s="94"/>
      <c r="E46" s="310">
        <f>D46-D47</f>
        <v>0</v>
      </c>
      <c r="F46" s="312">
        <v>0</v>
      </c>
    </row>
    <row r="47" spans="1:6" ht="9.75">
      <c r="A47" s="309"/>
      <c r="B47" s="307"/>
      <c r="C47" s="309"/>
      <c r="D47" s="94"/>
      <c r="E47" s="311"/>
      <c r="F47" s="313"/>
    </row>
    <row r="48" spans="1:6" ht="9.75">
      <c r="A48" s="308" t="s">
        <v>41</v>
      </c>
      <c r="B48" s="306" t="s">
        <v>17</v>
      </c>
      <c r="C48" s="308" t="s">
        <v>366</v>
      </c>
      <c r="D48" s="94"/>
      <c r="E48" s="310">
        <f>D48-D49</f>
        <v>0</v>
      </c>
      <c r="F48" s="312">
        <v>0</v>
      </c>
    </row>
    <row r="49" spans="1:6" ht="9.75">
      <c r="A49" s="309"/>
      <c r="B49" s="307"/>
      <c r="C49" s="309"/>
      <c r="D49" s="94"/>
      <c r="E49" s="311"/>
      <c r="F49" s="313"/>
    </row>
    <row r="50" spans="1:6" ht="9.75">
      <c r="A50" s="304" t="s">
        <v>151</v>
      </c>
      <c r="B50" s="296" t="s">
        <v>321</v>
      </c>
      <c r="C50" s="298" t="s">
        <v>295</v>
      </c>
      <c r="D50" s="93">
        <f>SUM(D52+D54+D56+D58+D60+D62+D64+D72)</f>
        <v>0</v>
      </c>
      <c r="E50" s="300">
        <f>D50-D51</f>
        <v>0</v>
      </c>
      <c r="F50" s="302">
        <v>0</v>
      </c>
    </row>
    <row r="51" spans="1:6" ht="9.75">
      <c r="A51" s="305"/>
      <c r="B51" s="297"/>
      <c r="C51" s="299"/>
      <c r="D51" s="93">
        <f>SUM(D53+D55+D57+D59+D61+D63+D65+D73)</f>
        <v>0</v>
      </c>
      <c r="E51" s="301"/>
      <c r="F51" s="303"/>
    </row>
    <row r="52" spans="1:6" ht="9.75">
      <c r="A52" s="294" t="s">
        <v>275</v>
      </c>
      <c r="B52" s="306" t="s">
        <v>408</v>
      </c>
      <c r="C52" s="308" t="s">
        <v>296</v>
      </c>
      <c r="D52" s="94"/>
      <c r="E52" s="310">
        <f>D52-D53</f>
        <v>0</v>
      </c>
      <c r="F52" s="312">
        <v>0</v>
      </c>
    </row>
    <row r="53" spans="1:6" ht="9.75">
      <c r="A53" s="295"/>
      <c r="B53" s="307"/>
      <c r="C53" s="309"/>
      <c r="D53" s="94"/>
      <c r="E53" s="311"/>
      <c r="F53" s="313"/>
    </row>
    <row r="54" spans="1:6" ht="9.75">
      <c r="A54" s="308" t="s">
        <v>39</v>
      </c>
      <c r="B54" s="314" t="s">
        <v>409</v>
      </c>
      <c r="C54" s="308" t="s">
        <v>297</v>
      </c>
      <c r="D54" s="94"/>
      <c r="E54" s="310">
        <f>D54-D55</f>
        <v>0</v>
      </c>
      <c r="F54" s="312">
        <v>0</v>
      </c>
    </row>
    <row r="55" spans="1:6" ht="9.75">
      <c r="A55" s="309"/>
      <c r="B55" s="315"/>
      <c r="C55" s="309"/>
      <c r="D55" s="94"/>
      <c r="E55" s="311"/>
      <c r="F55" s="313"/>
    </row>
    <row r="56" spans="1:6" ht="9.75">
      <c r="A56" s="308" t="s">
        <v>145</v>
      </c>
      <c r="B56" s="306" t="s">
        <v>410</v>
      </c>
      <c r="C56" s="308" t="s">
        <v>298</v>
      </c>
      <c r="D56" s="94"/>
      <c r="E56" s="310">
        <f>D56-D57</f>
        <v>0</v>
      </c>
      <c r="F56" s="312">
        <v>0</v>
      </c>
    </row>
    <row r="57" spans="1:6" ht="9.75">
      <c r="A57" s="309"/>
      <c r="B57" s="307"/>
      <c r="C57" s="309"/>
      <c r="D57" s="94"/>
      <c r="E57" s="311"/>
      <c r="F57" s="313"/>
    </row>
    <row r="58" spans="1:6" ht="9.75">
      <c r="A58" s="308" t="s">
        <v>146</v>
      </c>
      <c r="B58" s="306" t="s">
        <v>411</v>
      </c>
      <c r="C58" s="308" t="s">
        <v>299</v>
      </c>
      <c r="D58" s="94"/>
      <c r="E58" s="310">
        <f>D58-D59</f>
        <v>0</v>
      </c>
      <c r="F58" s="312">
        <v>0</v>
      </c>
    </row>
    <row r="59" spans="1:6" ht="9.75">
      <c r="A59" s="309"/>
      <c r="B59" s="307"/>
      <c r="C59" s="309"/>
      <c r="D59" s="94"/>
      <c r="E59" s="311"/>
      <c r="F59" s="313"/>
    </row>
    <row r="60" spans="1:6" ht="9.75">
      <c r="A60" s="308" t="s">
        <v>147</v>
      </c>
      <c r="B60" s="306" t="s">
        <v>412</v>
      </c>
      <c r="C60" s="308" t="s">
        <v>300</v>
      </c>
      <c r="D60" s="94"/>
      <c r="E60" s="310">
        <f>D60-D61</f>
        <v>0</v>
      </c>
      <c r="F60" s="312">
        <v>0</v>
      </c>
    </row>
    <row r="61" spans="1:6" ht="9.75">
      <c r="A61" s="309"/>
      <c r="B61" s="307"/>
      <c r="C61" s="309"/>
      <c r="D61" s="94"/>
      <c r="E61" s="311"/>
      <c r="F61" s="313"/>
    </row>
    <row r="62" spans="1:6" ht="9.75">
      <c r="A62" s="308" t="s">
        <v>141</v>
      </c>
      <c r="B62" s="306" t="s">
        <v>413</v>
      </c>
      <c r="C62" s="308" t="s">
        <v>301</v>
      </c>
      <c r="D62" s="94"/>
      <c r="E62" s="310">
        <f>D62-D63</f>
        <v>0</v>
      </c>
      <c r="F62" s="312">
        <v>0</v>
      </c>
    </row>
    <row r="63" spans="1:6" ht="9.75">
      <c r="A63" s="309"/>
      <c r="B63" s="307"/>
      <c r="C63" s="309"/>
      <c r="D63" s="94"/>
      <c r="E63" s="311"/>
      <c r="F63" s="313"/>
    </row>
    <row r="64" spans="1:6" ht="9.75">
      <c r="A64" s="308" t="s">
        <v>142</v>
      </c>
      <c r="B64" s="306" t="s">
        <v>414</v>
      </c>
      <c r="C64" s="308" t="s">
        <v>302</v>
      </c>
      <c r="D64" s="94"/>
      <c r="E64" s="310">
        <f>D64-D65</f>
        <v>0</v>
      </c>
      <c r="F64" s="312">
        <v>0</v>
      </c>
    </row>
    <row r="65" spans="1:6" ht="9.75">
      <c r="A65" s="309"/>
      <c r="B65" s="307"/>
      <c r="C65" s="309"/>
      <c r="D65" s="94"/>
      <c r="E65" s="311"/>
      <c r="F65" s="313"/>
    </row>
    <row r="66" spans="1:6" ht="9.75">
      <c r="A66" s="308" t="s">
        <v>40</v>
      </c>
      <c r="B66" s="314" t="s">
        <v>415</v>
      </c>
      <c r="C66" s="308" t="s">
        <v>303</v>
      </c>
      <c r="D66" s="94"/>
      <c r="E66" s="310">
        <f>D66-D67</f>
        <v>0</v>
      </c>
      <c r="F66" s="316">
        <v>0</v>
      </c>
    </row>
    <row r="67" spans="1:6" ht="9.75">
      <c r="A67" s="309"/>
      <c r="B67" s="315"/>
      <c r="C67" s="309"/>
      <c r="D67" s="94"/>
      <c r="E67" s="311"/>
      <c r="F67" s="316"/>
    </row>
    <row r="68" spans="1:6" ht="9.75">
      <c r="A68" s="317" t="s">
        <v>41</v>
      </c>
      <c r="B68" s="314" t="s">
        <v>188</v>
      </c>
      <c r="C68" s="317" t="s">
        <v>304</v>
      </c>
      <c r="D68" s="94"/>
      <c r="E68" s="310">
        <f>D68-D69</f>
        <v>0</v>
      </c>
      <c r="F68" s="316">
        <v>0</v>
      </c>
    </row>
    <row r="69" spans="1:6" ht="9.75">
      <c r="A69" s="317"/>
      <c r="B69" s="315"/>
      <c r="C69" s="317"/>
      <c r="D69" s="94"/>
      <c r="E69" s="311"/>
      <c r="F69" s="316"/>
    </row>
    <row r="70" spans="1:6" ht="9.75">
      <c r="A70" s="317" t="s">
        <v>76</v>
      </c>
      <c r="B70" s="314" t="s">
        <v>18</v>
      </c>
      <c r="C70" s="317" t="s">
        <v>305</v>
      </c>
      <c r="D70" s="94"/>
      <c r="E70" s="310">
        <f>D70-D71</f>
        <v>0</v>
      </c>
      <c r="F70" s="316">
        <v>0</v>
      </c>
    </row>
    <row r="71" spans="1:6" ht="9.75">
      <c r="A71" s="317"/>
      <c r="B71" s="315"/>
      <c r="C71" s="317"/>
      <c r="D71" s="94"/>
      <c r="E71" s="311"/>
      <c r="F71" s="316"/>
    </row>
    <row r="72" spans="1:6" ht="9.75">
      <c r="A72" s="308" t="s">
        <v>327</v>
      </c>
      <c r="B72" s="314" t="s">
        <v>19</v>
      </c>
      <c r="C72" s="308" t="s">
        <v>306</v>
      </c>
      <c r="D72" s="94"/>
      <c r="E72" s="310">
        <f>D72-D73</f>
        <v>0</v>
      </c>
      <c r="F72" s="312">
        <v>0</v>
      </c>
    </row>
    <row r="73" spans="1:6" ht="9.75">
      <c r="A73" s="309"/>
      <c r="B73" s="315"/>
      <c r="C73" s="309"/>
      <c r="D73" s="94"/>
      <c r="E73" s="311"/>
      <c r="F73" s="313"/>
    </row>
    <row r="74" spans="1:6" ht="9.75">
      <c r="A74" s="304" t="s">
        <v>133</v>
      </c>
      <c r="B74" s="296" t="s">
        <v>33</v>
      </c>
      <c r="C74" s="298" t="s">
        <v>307</v>
      </c>
      <c r="D74" s="93">
        <f>D76+D90+D114++D140+D150</f>
        <v>18718848</v>
      </c>
      <c r="E74" s="300">
        <f>D74-D75</f>
        <v>17752021</v>
      </c>
      <c r="F74" s="318">
        <v>19588737</v>
      </c>
    </row>
    <row r="75" spans="1:6" ht="9.75">
      <c r="A75" s="305"/>
      <c r="B75" s="297"/>
      <c r="C75" s="299"/>
      <c r="D75" s="93">
        <f>D77+D91+D115+D141+D151</f>
        <v>966827</v>
      </c>
      <c r="E75" s="301"/>
      <c r="F75" s="318"/>
    </row>
    <row r="76" spans="1:6" ht="9.75">
      <c r="A76" s="304" t="s">
        <v>134</v>
      </c>
      <c r="B76" s="296" t="s">
        <v>322</v>
      </c>
      <c r="C76" s="298" t="s">
        <v>308</v>
      </c>
      <c r="D76" s="93">
        <f>SUM(D78+D80+D82+D84+D86+D88)</f>
        <v>8096525</v>
      </c>
      <c r="E76" s="300">
        <f>D76-D77</f>
        <v>7518939</v>
      </c>
      <c r="F76" s="318">
        <v>7567829</v>
      </c>
    </row>
    <row r="77" spans="1:6" ht="9.75">
      <c r="A77" s="305"/>
      <c r="B77" s="297"/>
      <c r="C77" s="299"/>
      <c r="D77" s="93">
        <f>SUM(D79+D81+D83+D85+D87+D89)</f>
        <v>577586</v>
      </c>
      <c r="E77" s="301"/>
      <c r="F77" s="318"/>
    </row>
    <row r="78" spans="1:6" ht="9.75">
      <c r="A78" s="294" t="s">
        <v>416</v>
      </c>
      <c r="B78" s="306" t="s">
        <v>20</v>
      </c>
      <c r="C78" s="308" t="s">
        <v>309</v>
      </c>
      <c r="D78" s="94">
        <v>5862084</v>
      </c>
      <c r="E78" s="310">
        <f>D78-D79</f>
        <v>5284498</v>
      </c>
      <c r="F78" s="312">
        <v>5453361</v>
      </c>
    </row>
    <row r="79" spans="1:6" ht="9.75">
      <c r="A79" s="295"/>
      <c r="B79" s="307"/>
      <c r="C79" s="309"/>
      <c r="D79" s="94">
        <v>577586</v>
      </c>
      <c r="E79" s="311"/>
      <c r="F79" s="313"/>
    </row>
    <row r="80" spans="1:6" ht="9.75">
      <c r="A80" s="308" t="s">
        <v>39</v>
      </c>
      <c r="B80" s="306" t="s">
        <v>276</v>
      </c>
      <c r="C80" s="308" t="s">
        <v>310</v>
      </c>
      <c r="D80" s="94">
        <v>1652040</v>
      </c>
      <c r="E80" s="310">
        <f>D80-D81</f>
        <v>1652040</v>
      </c>
      <c r="F80" s="312">
        <v>1517265</v>
      </c>
    </row>
    <row r="81" spans="1:6" ht="9.75">
      <c r="A81" s="309"/>
      <c r="B81" s="307"/>
      <c r="C81" s="309"/>
      <c r="D81" s="94"/>
      <c r="E81" s="311"/>
      <c r="F81" s="313"/>
    </row>
    <row r="82" spans="1:6" ht="9.75">
      <c r="A82" s="308" t="s">
        <v>145</v>
      </c>
      <c r="B82" s="306" t="s">
        <v>21</v>
      </c>
      <c r="C82" s="308" t="s">
        <v>229</v>
      </c>
      <c r="D82" s="94">
        <v>582401</v>
      </c>
      <c r="E82" s="310">
        <f>D82-D83</f>
        <v>582401</v>
      </c>
      <c r="F82" s="312">
        <v>597203</v>
      </c>
    </row>
    <row r="83" spans="1:6" ht="9.75">
      <c r="A83" s="309"/>
      <c r="B83" s="307"/>
      <c r="C83" s="309"/>
      <c r="D83" s="94"/>
      <c r="E83" s="311"/>
      <c r="F83" s="313"/>
    </row>
    <row r="84" spans="1:6" ht="9.75">
      <c r="A84" s="308" t="s">
        <v>146</v>
      </c>
      <c r="B84" s="306" t="s">
        <v>22</v>
      </c>
      <c r="C84" s="308" t="s">
        <v>230</v>
      </c>
      <c r="D84" s="94"/>
      <c r="E84" s="310">
        <f>D84-D85</f>
        <v>0</v>
      </c>
      <c r="F84" s="312">
        <v>0</v>
      </c>
    </row>
    <row r="85" spans="1:6" ht="9.75">
      <c r="A85" s="309"/>
      <c r="B85" s="307"/>
      <c r="C85" s="309"/>
      <c r="D85" s="94"/>
      <c r="E85" s="311"/>
      <c r="F85" s="313"/>
    </row>
    <row r="86" spans="1:6" ht="9.75">
      <c r="A86" s="308" t="s">
        <v>147</v>
      </c>
      <c r="B86" s="306" t="s">
        <v>23</v>
      </c>
      <c r="C86" s="308" t="s">
        <v>231</v>
      </c>
      <c r="D86" s="94"/>
      <c r="E86" s="310">
        <f>D86-D87</f>
        <v>0</v>
      </c>
      <c r="F86" s="312">
        <v>0</v>
      </c>
    </row>
    <row r="87" spans="1:6" ht="9.75">
      <c r="A87" s="309"/>
      <c r="B87" s="307"/>
      <c r="C87" s="309"/>
      <c r="D87" s="94"/>
      <c r="E87" s="311"/>
      <c r="F87" s="313"/>
    </row>
    <row r="88" spans="1:6" ht="9.75">
      <c r="A88" s="308" t="s">
        <v>141</v>
      </c>
      <c r="B88" s="306" t="s">
        <v>186</v>
      </c>
      <c r="C88" s="308" t="s">
        <v>232</v>
      </c>
      <c r="D88" s="94"/>
      <c r="E88" s="310">
        <f>D88-D89</f>
        <v>0</v>
      </c>
      <c r="F88" s="312">
        <v>0</v>
      </c>
    </row>
    <row r="89" spans="1:6" ht="9.75">
      <c r="A89" s="309"/>
      <c r="B89" s="307"/>
      <c r="C89" s="309"/>
      <c r="D89" s="94"/>
      <c r="E89" s="311"/>
      <c r="F89" s="313"/>
    </row>
    <row r="90" spans="1:6" ht="9.75">
      <c r="A90" s="304" t="s">
        <v>154</v>
      </c>
      <c r="B90" s="296" t="s">
        <v>417</v>
      </c>
      <c r="C90" s="298" t="s">
        <v>233</v>
      </c>
      <c r="D90" s="93">
        <f>SUM(D92+D100+D102+D104+D106+D108+D110+D112)</f>
        <v>176404</v>
      </c>
      <c r="E90" s="300">
        <f>D90-D91</f>
        <v>176404</v>
      </c>
      <c r="F90" s="302">
        <v>176404</v>
      </c>
    </row>
    <row r="91" spans="1:6" ht="9.75">
      <c r="A91" s="305"/>
      <c r="B91" s="297"/>
      <c r="C91" s="299"/>
      <c r="D91" s="93">
        <f>SUM(D93+D101+D103+D105+D107+D109+D111+D113)</f>
        <v>0</v>
      </c>
      <c r="E91" s="301"/>
      <c r="F91" s="303"/>
    </row>
    <row r="92" spans="1:6" ht="9.75">
      <c r="A92" s="304" t="s">
        <v>418</v>
      </c>
      <c r="B92" s="296" t="s">
        <v>419</v>
      </c>
      <c r="C92" s="298" t="s">
        <v>234</v>
      </c>
      <c r="D92" s="94">
        <f>+D94+D96+D98</f>
        <v>25203</v>
      </c>
      <c r="E92" s="310">
        <f>D92-D93</f>
        <v>25203</v>
      </c>
      <c r="F92" s="312">
        <v>25203</v>
      </c>
    </row>
    <row r="93" spans="1:6" ht="9.75">
      <c r="A93" s="305"/>
      <c r="B93" s="297"/>
      <c r="C93" s="299"/>
      <c r="D93" s="94"/>
      <c r="E93" s="311"/>
      <c r="F93" s="313"/>
    </row>
    <row r="94" spans="1:6" ht="9.75">
      <c r="A94" s="308" t="s">
        <v>420</v>
      </c>
      <c r="B94" s="314" t="s">
        <v>421</v>
      </c>
      <c r="C94" s="308" t="s">
        <v>235</v>
      </c>
      <c r="D94" s="94"/>
      <c r="E94" s="310">
        <f>D94-D95</f>
        <v>0</v>
      </c>
      <c r="F94" s="312">
        <v>0</v>
      </c>
    </row>
    <row r="95" spans="1:6" ht="9.75">
      <c r="A95" s="309"/>
      <c r="B95" s="315"/>
      <c r="C95" s="309"/>
      <c r="D95" s="94"/>
      <c r="E95" s="311"/>
      <c r="F95" s="313"/>
    </row>
    <row r="96" spans="1:6" ht="9.75">
      <c r="A96" s="308" t="s">
        <v>422</v>
      </c>
      <c r="B96" s="314" t="s">
        <v>423</v>
      </c>
      <c r="C96" s="308" t="s">
        <v>236</v>
      </c>
      <c r="D96" s="94"/>
      <c r="E96" s="310">
        <f>D96-D97</f>
        <v>0</v>
      </c>
      <c r="F96" s="312">
        <v>0</v>
      </c>
    </row>
    <row r="97" spans="1:6" ht="9.75">
      <c r="A97" s="309"/>
      <c r="B97" s="315"/>
      <c r="C97" s="309"/>
      <c r="D97" s="94"/>
      <c r="E97" s="311"/>
      <c r="F97" s="313"/>
    </row>
    <row r="98" spans="1:6" ht="9.75">
      <c r="A98" s="308" t="s">
        <v>424</v>
      </c>
      <c r="B98" s="314" t="s">
        <v>425</v>
      </c>
      <c r="C98" s="308" t="s">
        <v>237</v>
      </c>
      <c r="D98" s="94">
        <v>25203</v>
      </c>
      <c r="E98" s="310">
        <f>D98-D99</f>
        <v>25203</v>
      </c>
      <c r="F98" s="312">
        <v>25203</v>
      </c>
    </row>
    <row r="99" spans="1:6" ht="9.75">
      <c r="A99" s="309"/>
      <c r="B99" s="315"/>
      <c r="C99" s="309"/>
      <c r="D99" s="94"/>
      <c r="E99" s="311"/>
      <c r="F99" s="313"/>
    </row>
    <row r="100" spans="1:6" ht="9.75">
      <c r="A100" s="308" t="s">
        <v>39</v>
      </c>
      <c r="B100" s="314" t="s">
        <v>323</v>
      </c>
      <c r="C100" s="308" t="s">
        <v>238</v>
      </c>
      <c r="D100" s="94"/>
      <c r="E100" s="310">
        <f>D100-D101</f>
        <v>0</v>
      </c>
      <c r="F100" s="312">
        <v>0</v>
      </c>
    </row>
    <row r="101" spans="1:6" ht="9.75">
      <c r="A101" s="309"/>
      <c r="B101" s="315"/>
      <c r="C101" s="309"/>
      <c r="D101" s="94"/>
      <c r="E101" s="311"/>
      <c r="F101" s="313"/>
    </row>
    <row r="102" spans="1:6" ht="9.75">
      <c r="A102" s="308" t="s">
        <v>145</v>
      </c>
      <c r="B102" s="314" t="s">
        <v>426</v>
      </c>
      <c r="C102" s="308" t="s">
        <v>239</v>
      </c>
      <c r="D102" s="94"/>
      <c r="E102" s="310">
        <f>D102-D103</f>
        <v>0</v>
      </c>
      <c r="F102" s="312">
        <v>0</v>
      </c>
    </row>
    <row r="103" spans="1:6" ht="9.75">
      <c r="A103" s="309"/>
      <c r="B103" s="315"/>
      <c r="C103" s="309"/>
      <c r="D103" s="94"/>
      <c r="E103" s="311"/>
      <c r="F103" s="313"/>
    </row>
    <row r="104" spans="1:6" ht="9.75">
      <c r="A104" s="308" t="s">
        <v>146</v>
      </c>
      <c r="B104" s="314" t="s">
        <v>427</v>
      </c>
      <c r="C104" s="308" t="s">
        <v>240</v>
      </c>
      <c r="D104" s="94"/>
      <c r="E104" s="310">
        <f>D104-D105</f>
        <v>0</v>
      </c>
      <c r="F104" s="312">
        <v>0</v>
      </c>
    </row>
    <row r="105" spans="1:6" ht="9.75">
      <c r="A105" s="309"/>
      <c r="B105" s="315"/>
      <c r="C105" s="309"/>
      <c r="D105" s="94"/>
      <c r="E105" s="311"/>
      <c r="F105" s="313"/>
    </row>
    <row r="106" spans="1:6" ht="9.75">
      <c r="A106" s="308" t="s">
        <v>147</v>
      </c>
      <c r="B106" s="306" t="s">
        <v>24</v>
      </c>
      <c r="C106" s="308" t="s">
        <v>241</v>
      </c>
      <c r="D106" s="94"/>
      <c r="E106" s="310">
        <f>D106-D107</f>
        <v>0</v>
      </c>
      <c r="F106" s="312">
        <v>0</v>
      </c>
    </row>
    <row r="107" spans="1:6" ht="9.75">
      <c r="A107" s="309"/>
      <c r="B107" s="307"/>
      <c r="C107" s="309"/>
      <c r="D107" s="94"/>
      <c r="E107" s="311"/>
      <c r="F107" s="313"/>
    </row>
    <row r="108" spans="1:6" ht="9.75">
      <c r="A108" s="308" t="s">
        <v>141</v>
      </c>
      <c r="B108" s="306" t="s">
        <v>428</v>
      </c>
      <c r="C108" s="308" t="s">
        <v>208</v>
      </c>
      <c r="D108" s="94"/>
      <c r="E108" s="310">
        <f>D108-D109</f>
        <v>0</v>
      </c>
      <c r="F108" s="312">
        <v>0</v>
      </c>
    </row>
    <row r="109" spans="1:6" ht="9.75">
      <c r="A109" s="309"/>
      <c r="B109" s="307"/>
      <c r="C109" s="309"/>
      <c r="D109" s="94"/>
      <c r="E109" s="311"/>
      <c r="F109" s="313"/>
    </row>
    <row r="110" spans="1:6" ht="9.75">
      <c r="A110" s="308" t="s">
        <v>142</v>
      </c>
      <c r="B110" s="306" t="s">
        <v>25</v>
      </c>
      <c r="C110" s="308" t="s">
        <v>210</v>
      </c>
      <c r="D110" s="94"/>
      <c r="E110" s="310">
        <f>D110-D111</f>
        <v>0</v>
      </c>
      <c r="F110" s="312">
        <v>0</v>
      </c>
    </row>
    <row r="111" spans="1:6" ht="9.75">
      <c r="A111" s="309"/>
      <c r="B111" s="307"/>
      <c r="C111" s="309"/>
      <c r="D111" s="94"/>
      <c r="E111" s="311"/>
      <c r="F111" s="313"/>
    </row>
    <row r="112" spans="1:6" ht="9.75">
      <c r="A112" s="308" t="s">
        <v>40</v>
      </c>
      <c r="B112" s="306" t="s">
        <v>26</v>
      </c>
      <c r="C112" s="308" t="s">
        <v>211</v>
      </c>
      <c r="D112" s="94">
        <v>151201</v>
      </c>
      <c r="E112" s="310">
        <f>D112-D113</f>
        <v>151201</v>
      </c>
      <c r="F112" s="312">
        <v>151201</v>
      </c>
    </row>
    <row r="113" spans="1:6" ht="9.75">
      <c r="A113" s="309"/>
      <c r="B113" s="307"/>
      <c r="C113" s="309"/>
      <c r="D113" s="94"/>
      <c r="E113" s="311"/>
      <c r="F113" s="313"/>
    </row>
    <row r="114" spans="1:6" ht="9.75">
      <c r="A114" s="304" t="s">
        <v>140</v>
      </c>
      <c r="B114" s="296" t="s">
        <v>324</v>
      </c>
      <c r="C114" s="298" t="s">
        <v>212</v>
      </c>
      <c r="D114" s="93">
        <f>SUM(D116+D124+D126+D128+D130+D132+D134+D138)</f>
        <v>5320607</v>
      </c>
      <c r="E114" s="300">
        <f>D114-D115</f>
        <v>4931366</v>
      </c>
      <c r="F114" s="302">
        <v>3982178</v>
      </c>
    </row>
    <row r="115" spans="1:6" ht="9.75">
      <c r="A115" s="305"/>
      <c r="B115" s="297"/>
      <c r="C115" s="299"/>
      <c r="D115" s="93">
        <f>SUM(D117+D125+D127+D129+D131+D133+D135+D139)</f>
        <v>389241</v>
      </c>
      <c r="E115" s="301"/>
      <c r="F115" s="303"/>
    </row>
    <row r="116" spans="1:6" ht="9.75">
      <c r="A116" s="304" t="s">
        <v>158</v>
      </c>
      <c r="B116" s="296" t="s">
        <v>187</v>
      </c>
      <c r="C116" s="298" t="s">
        <v>213</v>
      </c>
      <c r="D116" s="93">
        <f>SUM(D118+D120+D122)</f>
        <v>5311388</v>
      </c>
      <c r="E116" s="300">
        <f>D116-D117</f>
        <v>4922147</v>
      </c>
      <c r="F116" s="302">
        <v>3842263</v>
      </c>
    </row>
    <row r="117" spans="1:6" ht="9.75">
      <c r="A117" s="305"/>
      <c r="B117" s="297"/>
      <c r="C117" s="299"/>
      <c r="D117" s="93">
        <f>SUM(D119+D121+D123)</f>
        <v>389241</v>
      </c>
      <c r="E117" s="301"/>
      <c r="F117" s="303"/>
    </row>
    <row r="118" spans="1:6" ht="9.75">
      <c r="A118" s="308" t="s">
        <v>420</v>
      </c>
      <c r="B118" s="314" t="s">
        <v>421</v>
      </c>
      <c r="C118" s="308" t="s">
        <v>214</v>
      </c>
      <c r="D118" s="94"/>
      <c r="E118" s="310">
        <f>D118-D119</f>
        <v>0</v>
      </c>
      <c r="F118" s="312">
        <v>0</v>
      </c>
    </row>
    <row r="119" spans="1:6" ht="9.75">
      <c r="A119" s="309"/>
      <c r="B119" s="315"/>
      <c r="C119" s="309"/>
      <c r="D119" s="94"/>
      <c r="E119" s="311"/>
      <c r="F119" s="313"/>
    </row>
    <row r="120" spans="1:6" ht="9.75">
      <c r="A120" s="308" t="s">
        <v>422</v>
      </c>
      <c r="B120" s="314" t="s">
        <v>429</v>
      </c>
      <c r="C120" s="308" t="s">
        <v>216</v>
      </c>
      <c r="D120" s="94"/>
      <c r="E120" s="310">
        <f>D120-D121</f>
        <v>0</v>
      </c>
      <c r="F120" s="312">
        <v>0</v>
      </c>
    </row>
    <row r="121" spans="1:6" ht="9.75">
      <c r="A121" s="309"/>
      <c r="B121" s="315"/>
      <c r="C121" s="309"/>
      <c r="D121" s="94"/>
      <c r="E121" s="311"/>
      <c r="F121" s="313"/>
    </row>
    <row r="122" spans="1:6" ht="9.75">
      <c r="A122" s="308" t="s">
        <v>424</v>
      </c>
      <c r="B122" s="314" t="s">
        <v>425</v>
      </c>
      <c r="C122" s="308" t="s">
        <v>217</v>
      </c>
      <c r="D122" s="94">
        <v>5311388</v>
      </c>
      <c r="E122" s="310">
        <f>D122-D123</f>
        <v>4922147</v>
      </c>
      <c r="F122" s="312">
        <v>3842263</v>
      </c>
    </row>
    <row r="123" spans="1:6" ht="9.75">
      <c r="A123" s="309"/>
      <c r="B123" s="315"/>
      <c r="C123" s="309"/>
      <c r="D123" s="94">
        <v>389241</v>
      </c>
      <c r="E123" s="311"/>
      <c r="F123" s="313"/>
    </row>
    <row r="124" spans="1:6" ht="9.75">
      <c r="A124" s="308" t="s">
        <v>39</v>
      </c>
      <c r="B124" s="314" t="s">
        <v>323</v>
      </c>
      <c r="C124" s="308" t="s">
        <v>311</v>
      </c>
      <c r="D124" s="94"/>
      <c r="E124" s="310">
        <f>D124-D125</f>
        <v>0</v>
      </c>
      <c r="F124" s="312">
        <v>0</v>
      </c>
    </row>
    <row r="125" spans="1:6" ht="9.75">
      <c r="A125" s="309"/>
      <c r="B125" s="315"/>
      <c r="C125" s="309"/>
      <c r="D125" s="94"/>
      <c r="E125" s="311"/>
      <c r="F125" s="313"/>
    </row>
    <row r="126" spans="1:6" ht="9.75">
      <c r="A126" s="308" t="s">
        <v>145</v>
      </c>
      <c r="B126" s="314" t="s">
        <v>426</v>
      </c>
      <c r="C126" s="308" t="s">
        <v>312</v>
      </c>
      <c r="D126" s="94"/>
      <c r="E126" s="310">
        <f>D126-D127</f>
        <v>0</v>
      </c>
      <c r="F126" s="312">
        <v>0</v>
      </c>
    </row>
    <row r="127" spans="1:6" ht="9.75">
      <c r="A127" s="309"/>
      <c r="B127" s="315"/>
      <c r="C127" s="309"/>
      <c r="D127" s="94"/>
      <c r="E127" s="311"/>
      <c r="F127" s="313"/>
    </row>
    <row r="128" spans="1:6" ht="9.75">
      <c r="A128" s="308" t="s">
        <v>146</v>
      </c>
      <c r="B128" s="314" t="s">
        <v>427</v>
      </c>
      <c r="C128" s="308" t="s">
        <v>398</v>
      </c>
      <c r="D128" s="94"/>
      <c r="E128" s="310">
        <f>D128-D129</f>
        <v>0</v>
      </c>
      <c r="F128" s="312">
        <v>0</v>
      </c>
    </row>
    <row r="129" spans="1:6" ht="9.75">
      <c r="A129" s="309"/>
      <c r="B129" s="315"/>
      <c r="C129" s="309"/>
      <c r="D129" s="94"/>
      <c r="E129" s="311"/>
      <c r="F129" s="313"/>
    </row>
    <row r="130" spans="1:6" ht="9.75">
      <c r="A130" s="308" t="s">
        <v>147</v>
      </c>
      <c r="B130" s="306" t="s">
        <v>24</v>
      </c>
      <c r="C130" s="308" t="s">
        <v>314</v>
      </c>
      <c r="D130" s="94"/>
      <c r="E130" s="310">
        <f>D130-D131</f>
        <v>0</v>
      </c>
      <c r="F130" s="312">
        <v>0</v>
      </c>
    </row>
    <row r="131" spans="1:6" ht="9.75">
      <c r="A131" s="309"/>
      <c r="B131" s="307"/>
      <c r="C131" s="309"/>
      <c r="D131" s="94"/>
      <c r="E131" s="311"/>
      <c r="F131" s="313"/>
    </row>
    <row r="132" spans="1:6" ht="9.75">
      <c r="A132" s="308" t="s">
        <v>141</v>
      </c>
      <c r="B132" s="306" t="s">
        <v>222</v>
      </c>
      <c r="C132" s="308" t="s">
        <v>430</v>
      </c>
      <c r="D132" s="94"/>
      <c r="E132" s="310">
        <f>D132-D133</f>
        <v>0</v>
      </c>
      <c r="F132" s="312">
        <v>0</v>
      </c>
    </row>
    <row r="133" spans="1:6" ht="9.75">
      <c r="A133" s="309"/>
      <c r="B133" s="307"/>
      <c r="C133" s="309"/>
      <c r="D133" s="94"/>
      <c r="E133" s="311"/>
      <c r="F133" s="313"/>
    </row>
    <row r="134" spans="1:6" ht="9.75">
      <c r="A134" s="308" t="s">
        <v>142</v>
      </c>
      <c r="B134" s="306" t="s">
        <v>277</v>
      </c>
      <c r="C134" s="308" t="s">
        <v>431</v>
      </c>
      <c r="D134" s="94"/>
      <c r="E134" s="310">
        <f>D134-D135</f>
        <v>0</v>
      </c>
      <c r="F134" s="312">
        <v>130141</v>
      </c>
    </row>
    <row r="135" spans="1:6" ht="9.75">
      <c r="A135" s="309"/>
      <c r="B135" s="307"/>
      <c r="C135" s="309"/>
      <c r="D135" s="94"/>
      <c r="E135" s="311"/>
      <c r="F135" s="313"/>
    </row>
    <row r="136" spans="1:6" ht="9.75">
      <c r="A136" s="308" t="s">
        <v>40</v>
      </c>
      <c r="B136" s="314" t="s">
        <v>428</v>
      </c>
      <c r="C136" s="308" t="s">
        <v>432</v>
      </c>
      <c r="D136" s="94"/>
      <c r="E136" s="310">
        <f>D136-D137</f>
        <v>0</v>
      </c>
      <c r="F136" s="312">
        <v>0</v>
      </c>
    </row>
    <row r="137" spans="1:6" ht="9.75">
      <c r="A137" s="309"/>
      <c r="B137" s="315"/>
      <c r="C137" s="309"/>
      <c r="D137" s="94"/>
      <c r="E137" s="311"/>
      <c r="F137" s="313"/>
    </row>
    <row r="138" spans="1:6" ht="9.75">
      <c r="A138" s="308" t="s">
        <v>41</v>
      </c>
      <c r="B138" s="306" t="s">
        <v>25</v>
      </c>
      <c r="C138" s="308" t="s">
        <v>433</v>
      </c>
      <c r="D138" s="94">
        <v>9219</v>
      </c>
      <c r="E138" s="310">
        <f>D138-D139</f>
        <v>9219</v>
      </c>
      <c r="F138" s="312">
        <v>9774</v>
      </c>
    </row>
    <row r="139" spans="1:6" ht="9.75">
      <c r="A139" s="309"/>
      <c r="B139" s="307"/>
      <c r="C139" s="309"/>
      <c r="D139" s="94"/>
      <c r="E139" s="311"/>
      <c r="F139" s="313"/>
    </row>
    <row r="140" spans="1:6" ht="9.75">
      <c r="A140" s="304" t="s">
        <v>168</v>
      </c>
      <c r="B140" s="296" t="s">
        <v>434</v>
      </c>
      <c r="C140" s="298" t="s">
        <v>435</v>
      </c>
      <c r="D140" s="93">
        <f>SUM(D142+D144+D146+D148)</f>
        <v>2192592</v>
      </c>
      <c r="E140" s="300">
        <f>D140-D141</f>
        <v>2192592</v>
      </c>
      <c r="F140" s="302">
        <v>1639619</v>
      </c>
    </row>
    <row r="141" spans="1:6" ht="9.75">
      <c r="A141" s="305"/>
      <c r="B141" s="297"/>
      <c r="C141" s="299"/>
      <c r="D141" s="93">
        <f>SUM(D143+D145+D147+D149)</f>
        <v>0</v>
      </c>
      <c r="E141" s="301"/>
      <c r="F141" s="303"/>
    </row>
    <row r="142" spans="1:6" ht="9.75">
      <c r="A142" s="308" t="s">
        <v>278</v>
      </c>
      <c r="B142" s="314" t="s">
        <v>436</v>
      </c>
      <c r="C142" s="308" t="s">
        <v>437</v>
      </c>
      <c r="D142" s="94"/>
      <c r="E142" s="310">
        <f>D142-D143</f>
        <v>0</v>
      </c>
      <c r="F142" s="312">
        <v>0</v>
      </c>
    </row>
    <row r="143" spans="1:6" ht="9.75">
      <c r="A143" s="309"/>
      <c r="B143" s="315"/>
      <c r="C143" s="309"/>
      <c r="D143" s="94"/>
      <c r="E143" s="311"/>
      <c r="F143" s="313"/>
    </row>
    <row r="144" spans="1:6" ht="9.75">
      <c r="A144" s="308" t="s">
        <v>39</v>
      </c>
      <c r="B144" s="314" t="s">
        <v>438</v>
      </c>
      <c r="C144" s="308" t="s">
        <v>439</v>
      </c>
      <c r="D144" s="94">
        <v>2192592</v>
      </c>
      <c r="E144" s="310">
        <f>D144-D145</f>
        <v>2192592</v>
      </c>
      <c r="F144" s="312">
        <v>1639619</v>
      </c>
    </row>
    <row r="145" spans="1:6" ht="9.75">
      <c r="A145" s="309"/>
      <c r="B145" s="315"/>
      <c r="C145" s="309"/>
      <c r="D145" s="94"/>
      <c r="E145" s="311"/>
      <c r="F145" s="313"/>
    </row>
    <row r="146" spans="1:6" ht="9.75">
      <c r="A146" s="308" t="s">
        <v>145</v>
      </c>
      <c r="B146" s="314" t="s">
        <v>440</v>
      </c>
      <c r="C146" s="308" t="s">
        <v>441</v>
      </c>
      <c r="D146" s="94"/>
      <c r="E146" s="310">
        <f>D146-D147</f>
        <v>0</v>
      </c>
      <c r="F146" s="312">
        <v>0</v>
      </c>
    </row>
    <row r="147" spans="1:6" ht="9.75">
      <c r="A147" s="309"/>
      <c r="B147" s="315"/>
      <c r="C147" s="309"/>
      <c r="D147" s="94"/>
      <c r="E147" s="311"/>
      <c r="F147" s="313"/>
    </row>
    <row r="148" spans="1:6" ht="9.75">
      <c r="A148" s="308" t="s">
        <v>146</v>
      </c>
      <c r="B148" s="314" t="s">
        <v>29</v>
      </c>
      <c r="C148" s="308" t="s">
        <v>442</v>
      </c>
      <c r="D148" s="94"/>
      <c r="E148" s="310">
        <f>D148-D149</f>
        <v>0</v>
      </c>
      <c r="F148" s="312">
        <v>0</v>
      </c>
    </row>
    <row r="149" spans="1:6" ht="9.75">
      <c r="A149" s="309"/>
      <c r="B149" s="315"/>
      <c r="C149" s="309"/>
      <c r="D149" s="94"/>
      <c r="E149" s="311"/>
      <c r="F149" s="313"/>
    </row>
    <row r="150" spans="1:6" ht="9.75">
      <c r="A150" s="304" t="s">
        <v>286</v>
      </c>
      <c r="B150" s="296" t="s">
        <v>325</v>
      </c>
      <c r="C150" s="298" t="s">
        <v>443</v>
      </c>
      <c r="D150" s="93">
        <f>SUM(D152+D154)</f>
        <v>2932720</v>
      </c>
      <c r="E150" s="300">
        <f>D150-D151</f>
        <v>2932720</v>
      </c>
      <c r="F150" s="302">
        <v>6222707</v>
      </c>
    </row>
    <row r="151" spans="1:6" ht="9.75">
      <c r="A151" s="305"/>
      <c r="B151" s="297"/>
      <c r="C151" s="299"/>
      <c r="D151" s="93">
        <f>SUM(D153+D155)</f>
        <v>0</v>
      </c>
      <c r="E151" s="301"/>
      <c r="F151" s="303"/>
    </row>
    <row r="152" spans="1:6" ht="9.75">
      <c r="A152" s="294" t="s">
        <v>444</v>
      </c>
      <c r="B152" s="306" t="s">
        <v>28</v>
      </c>
      <c r="C152" s="308" t="s">
        <v>445</v>
      </c>
      <c r="D152" s="94">
        <v>27597</v>
      </c>
      <c r="E152" s="310">
        <f>D152-D153</f>
        <v>27597</v>
      </c>
      <c r="F152" s="312">
        <v>21278</v>
      </c>
    </row>
    <row r="153" spans="1:6" ht="9.75">
      <c r="A153" s="295"/>
      <c r="B153" s="307"/>
      <c r="C153" s="309"/>
      <c r="D153" s="94"/>
      <c r="E153" s="311"/>
      <c r="F153" s="313"/>
    </row>
    <row r="154" spans="1:6" ht="9.75">
      <c r="A154" s="308" t="s">
        <v>39</v>
      </c>
      <c r="B154" s="306" t="s">
        <v>27</v>
      </c>
      <c r="C154" s="308" t="s">
        <v>446</v>
      </c>
      <c r="D154" s="94">
        <v>2905123</v>
      </c>
      <c r="E154" s="310">
        <f>D154-D155</f>
        <v>2905123</v>
      </c>
      <c r="F154" s="312">
        <v>6201429</v>
      </c>
    </row>
    <row r="155" spans="1:6" ht="9.75">
      <c r="A155" s="309"/>
      <c r="B155" s="307"/>
      <c r="C155" s="309"/>
      <c r="D155" s="94"/>
      <c r="E155" s="311"/>
      <c r="F155" s="313"/>
    </row>
    <row r="156" spans="1:6" ht="9.75">
      <c r="A156" s="304" t="s">
        <v>143</v>
      </c>
      <c r="B156" s="296" t="s">
        <v>326</v>
      </c>
      <c r="C156" s="298" t="s">
        <v>447</v>
      </c>
      <c r="D156" s="93">
        <f>SUM(D158+D160+D162+D164)</f>
        <v>8310</v>
      </c>
      <c r="E156" s="300">
        <f>D156-D157</f>
        <v>8310</v>
      </c>
      <c r="F156" s="302">
        <v>19373</v>
      </c>
    </row>
    <row r="157" spans="1:6" ht="9.75">
      <c r="A157" s="305"/>
      <c r="B157" s="297"/>
      <c r="C157" s="299"/>
      <c r="D157" s="93">
        <f>SUM(D159+D161+D163+D165)</f>
        <v>0</v>
      </c>
      <c r="E157" s="301"/>
      <c r="F157" s="303"/>
    </row>
    <row r="158" spans="1:6" ht="9.75">
      <c r="A158" s="294" t="s">
        <v>448</v>
      </c>
      <c r="B158" s="306" t="s">
        <v>279</v>
      </c>
      <c r="C158" s="308" t="s">
        <v>449</v>
      </c>
      <c r="D158" s="94"/>
      <c r="E158" s="310">
        <f>D158-D159</f>
        <v>0</v>
      </c>
      <c r="F158" s="312">
        <v>0</v>
      </c>
    </row>
    <row r="159" spans="1:6" ht="9.75">
      <c r="A159" s="295"/>
      <c r="B159" s="307"/>
      <c r="C159" s="309"/>
      <c r="D159" s="94"/>
      <c r="E159" s="311"/>
      <c r="F159" s="313"/>
    </row>
    <row r="160" spans="1:6" ht="9.75">
      <c r="A160" s="308" t="s">
        <v>39</v>
      </c>
      <c r="B160" s="306" t="s">
        <v>280</v>
      </c>
      <c r="C160" s="308" t="s">
        <v>450</v>
      </c>
      <c r="D160" s="94">
        <v>8310</v>
      </c>
      <c r="E160" s="310">
        <f>D160-D161</f>
        <v>8310</v>
      </c>
      <c r="F160" s="312">
        <v>19373</v>
      </c>
    </row>
    <row r="161" spans="1:6" ht="9.75">
      <c r="A161" s="309"/>
      <c r="B161" s="307"/>
      <c r="C161" s="309"/>
      <c r="D161" s="94"/>
      <c r="E161" s="311"/>
      <c r="F161" s="313"/>
    </row>
    <row r="162" spans="1:6" ht="9.75">
      <c r="A162" s="308" t="s">
        <v>145</v>
      </c>
      <c r="B162" s="306" t="s">
        <v>281</v>
      </c>
      <c r="C162" s="308" t="s">
        <v>451</v>
      </c>
      <c r="D162" s="94"/>
      <c r="E162" s="310">
        <f>D162-D163</f>
        <v>0</v>
      </c>
      <c r="F162" s="312">
        <v>0</v>
      </c>
    </row>
    <row r="163" spans="1:6" ht="9.75">
      <c r="A163" s="309"/>
      <c r="B163" s="307"/>
      <c r="C163" s="309"/>
      <c r="D163" s="94"/>
      <c r="E163" s="311"/>
      <c r="F163" s="313"/>
    </row>
    <row r="164" spans="1:6" ht="9.75">
      <c r="A164" s="308" t="s">
        <v>146</v>
      </c>
      <c r="B164" s="306" t="s">
        <v>282</v>
      </c>
      <c r="C164" s="308" t="s">
        <v>452</v>
      </c>
      <c r="D164" s="94"/>
      <c r="E164" s="310">
        <f>D164-D165</f>
        <v>0</v>
      </c>
      <c r="F164" s="312">
        <v>0</v>
      </c>
    </row>
    <row r="165" spans="1:6" ht="9.75">
      <c r="A165" s="309"/>
      <c r="B165" s="307"/>
      <c r="C165" s="309"/>
      <c r="D165" s="94"/>
      <c r="E165" s="311"/>
      <c r="F165" s="313"/>
    </row>
    <row r="166" spans="4:6" ht="9.75">
      <c r="D166" s="24"/>
      <c r="E166" s="24"/>
      <c r="F166" s="24"/>
    </row>
    <row r="167" spans="4:6" ht="9.75">
      <c r="D167" s="24"/>
      <c r="E167" s="24"/>
      <c r="F167" s="24"/>
    </row>
    <row r="168" spans="4:6" ht="9.75">
      <c r="D168" s="24"/>
      <c r="E168" s="24"/>
      <c r="F168" s="24"/>
    </row>
    <row r="169" spans="4:6" ht="9.75">
      <c r="D169" s="24"/>
      <c r="E169" s="24"/>
      <c r="F169" s="24"/>
    </row>
    <row r="170" spans="4:6" ht="9.75">
      <c r="D170" s="24"/>
      <c r="E170" s="24"/>
      <c r="F170" s="24"/>
    </row>
    <row r="171" spans="4:6" ht="9.75">
      <c r="D171" s="24"/>
      <c r="E171" s="24"/>
      <c r="F171" s="24"/>
    </row>
    <row r="172" spans="4:6" ht="9.75">
      <c r="D172" s="24"/>
      <c r="E172" s="24"/>
      <c r="F172" s="24"/>
    </row>
    <row r="173" spans="4:6" ht="9.75">
      <c r="D173" s="24"/>
      <c r="E173" s="24"/>
      <c r="F173" s="24"/>
    </row>
    <row r="174" spans="4:6" ht="9.75">
      <c r="D174" s="24"/>
      <c r="E174" s="24"/>
      <c r="F174" s="24"/>
    </row>
    <row r="175" spans="4:6" ht="9.75">
      <c r="D175" s="24"/>
      <c r="E175" s="24"/>
      <c r="F175" s="24"/>
    </row>
    <row r="176" spans="4:6" ht="9.75">
      <c r="D176" s="24"/>
      <c r="E176" s="24"/>
      <c r="F176" s="24"/>
    </row>
    <row r="177" spans="4:6" ht="9.75">
      <c r="D177" s="24"/>
      <c r="E177" s="24"/>
      <c r="F177" s="24"/>
    </row>
    <row r="178" spans="4:6" ht="9.75">
      <c r="D178" s="24"/>
      <c r="E178" s="24"/>
      <c r="F178" s="24"/>
    </row>
    <row r="179" spans="4:6" ht="9.75">
      <c r="D179" s="24"/>
      <c r="E179" s="24"/>
      <c r="F179" s="24"/>
    </row>
    <row r="180" spans="4:6" ht="9.75">
      <c r="D180" s="24"/>
      <c r="E180" s="24"/>
      <c r="F180" s="24"/>
    </row>
    <row r="181" spans="4:6" ht="9.75">
      <c r="D181" s="24"/>
      <c r="E181" s="24"/>
      <c r="F181" s="24"/>
    </row>
    <row r="182" spans="4:6" ht="9.75">
      <c r="D182" s="24"/>
      <c r="E182" s="24"/>
      <c r="F182" s="24"/>
    </row>
    <row r="183" spans="4:6" ht="9.75">
      <c r="D183" s="24"/>
      <c r="E183" s="24"/>
      <c r="F183" s="24"/>
    </row>
    <row r="184" spans="4:6" ht="9.75">
      <c r="D184" s="24"/>
      <c r="E184" s="24"/>
      <c r="F184" s="24"/>
    </row>
    <row r="185" spans="4:6" ht="9.75">
      <c r="D185" s="24"/>
      <c r="E185" s="24"/>
      <c r="F185" s="24"/>
    </row>
    <row r="186" spans="4:6" ht="9.75">
      <c r="D186" s="24"/>
      <c r="E186" s="24"/>
      <c r="F186" s="24"/>
    </row>
    <row r="187" spans="4:6" ht="9.75">
      <c r="D187" s="24"/>
      <c r="E187" s="24"/>
      <c r="F187" s="24"/>
    </row>
    <row r="188" spans="4:6" ht="9.75">
      <c r="D188" s="24"/>
      <c r="E188" s="24"/>
      <c r="F188" s="24"/>
    </row>
    <row r="189" spans="4:6" ht="9.75">
      <c r="D189" s="24"/>
      <c r="E189" s="24"/>
      <c r="F189" s="24"/>
    </row>
    <row r="190" spans="4:6" ht="9.75">
      <c r="D190" s="24"/>
      <c r="E190" s="24"/>
      <c r="F190" s="24"/>
    </row>
    <row r="191" spans="4:6" ht="9.75">
      <c r="D191" s="24"/>
      <c r="E191" s="24"/>
      <c r="F191" s="24"/>
    </row>
    <row r="192" spans="4:6" ht="9.75">
      <c r="D192" s="24"/>
      <c r="E192" s="24"/>
      <c r="F192" s="24"/>
    </row>
    <row r="193" spans="4:6" ht="9.75">
      <c r="D193" s="24"/>
      <c r="E193" s="24"/>
      <c r="F193" s="24"/>
    </row>
    <row r="194" spans="4:6" ht="9.75">
      <c r="D194" s="24"/>
      <c r="E194" s="24"/>
      <c r="F194" s="24"/>
    </row>
    <row r="195" spans="4:6" ht="9.75">
      <c r="D195" s="24"/>
      <c r="E195" s="24"/>
      <c r="F195" s="24"/>
    </row>
    <row r="196" spans="4:6" ht="9.75">
      <c r="D196" s="24"/>
      <c r="E196" s="24"/>
      <c r="F196" s="24"/>
    </row>
    <row r="197" spans="4:6" ht="9.75">
      <c r="D197" s="24"/>
      <c r="E197" s="24"/>
      <c r="F197" s="24"/>
    </row>
    <row r="198" spans="4:6" ht="9.75">
      <c r="D198" s="24"/>
      <c r="E198" s="24"/>
      <c r="F198" s="24"/>
    </row>
    <row r="199" spans="4:6" ht="9.75">
      <c r="D199" s="24"/>
      <c r="E199" s="24"/>
      <c r="F199" s="24"/>
    </row>
    <row r="200" spans="4:6" ht="9.75">
      <c r="D200" s="24"/>
      <c r="E200" s="24"/>
      <c r="F200" s="24"/>
    </row>
    <row r="201" spans="4:6" ht="9.75">
      <c r="D201" s="24"/>
      <c r="E201" s="24"/>
      <c r="F201" s="24"/>
    </row>
    <row r="202" spans="4:6" ht="9.75">
      <c r="D202" s="24"/>
      <c r="E202" s="24"/>
      <c r="F202" s="24"/>
    </row>
    <row r="203" spans="4:6" ht="9.75">
      <c r="D203" s="24"/>
      <c r="E203" s="24"/>
      <c r="F203" s="24"/>
    </row>
    <row r="204" spans="4:6" ht="9.75">
      <c r="D204" s="24"/>
      <c r="E204" s="24"/>
      <c r="F204" s="24"/>
    </row>
    <row r="205" spans="4:6" ht="9.75">
      <c r="D205" s="24"/>
      <c r="E205" s="24"/>
      <c r="F205" s="24"/>
    </row>
    <row r="206" spans="4:6" ht="9.75">
      <c r="D206" s="24"/>
      <c r="E206" s="24"/>
      <c r="F206" s="24"/>
    </row>
    <row r="207" spans="4:6" ht="9.75">
      <c r="D207" s="24"/>
      <c r="E207" s="24"/>
      <c r="F207" s="24"/>
    </row>
    <row r="208" spans="4:6" ht="9.75">
      <c r="D208" s="24"/>
      <c r="E208" s="24"/>
      <c r="F208" s="24"/>
    </row>
    <row r="209" spans="4:6" ht="9.75">
      <c r="D209" s="24"/>
      <c r="E209" s="24"/>
      <c r="F209" s="24"/>
    </row>
    <row r="210" spans="4:6" ht="9.75">
      <c r="D210" s="24"/>
      <c r="E210" s="24"/>
      <c r="F210" s="24"/>
    </row>
    <row r="211" spans="4:6" ht="9.75">
      <c r="D211" s="24"/>
      <c r="E211" s="24"/>
      <c r="F211" s="24"/>
    </row>
    <row r="212" spans="4:6" ht="9.75">
      <c r="D212" s="24"/>
      <c r="E212" s="24"/>
      <c r="F212" s="24"/>
    </row>
    <row r="213" spans="4:6" ht="9.75">
      <c r="D213" s="24"/>
      <c r="E213" s="24"/>
      <c r="F213" s="24"/>
    </row>
    <row r="214" spans="4:6" ht="9.75">
      <c r="D214" s="24"/>
      <c r="E214" s="24"/>
      <c r="F214" s="24"/>
    </row>
    <row r="215" spans="4:6" ht="9.75">
      <c r="D215" s="24"/>
      <c r="E215" s="24"/>
      <c r="F215" s="24"/>
    </row>
    <row r="216" spans="4:6" ht="9.75">
      <c r="D216" s="24"/>
      <c r="E216" s="24"/>
      <c r="F216" s="24"/>
    </row>
    <row r="217" spans="4:6" ht="9.75">
      <c r="D217" s="24"/>
      <c r="E217" s="24"/>
      <c r="F217" s="24"/>
    </row>
    <row r="218" spans="4:6" ht="9.75">
      <c r="D218" s="24"/>
      <c r="E218" s="24"/>
      <c r="F218" s="24"/>
    </row>
    <row r="219" spans="4:6" ht="9.75">
      <c r="D219" s="24"/>
      <c r="E219" s="24"/>
      <c r="F219" s="24"/>
    </row>
    <row r="220" spans="4:6" ht="9.75">
      <c r="D220" s="24"/>
      <c r="E220" s="24"/>
      <c r="F220" s="24"/>
    </row>
    <row r="221" spans="4:6" ht="9.75">
      <c r="D221" s="24"/>
      <c r="E221" s="24"/>
      <c r="F221" s="24"/>
    </row>
    <row r="222" spans="4:6" ht="9.75">
      <c r="D222" s="24"/>
      <c r="E222" s="24"/>
      <c r="F222" s="24"/>
    </row>
    <row r="223" spans="4:6" ht="9.75">
      <c r="D223" s="24"/>
      <c r="E223" s="24"/>
      <c r="F223" s="24"/>
    </row>
    <row r="224" spans="4:6" ht="9.75">
      <c r="D224" s="24"/>
      <c r="E224" s="24"/>
      <c r="F224" s="24"/>
    </row>
    <row r="225" spans="4:6" ht="9.75">
      <c r="D225" s="24"/>
      <c r="E225" s="24"/>
      <c r="F225" s="24"/>
    </row>
    <row r="226" spans="4:6" ht="9.75">
      <c r="D226" s="24"/>
      <c r="E226" s="24"/>
      <c r="F226" s="24"/>
    </row>
    <row r="227" spans="4:6" ht="9.75">
      <c r="D227" s="24"/>
      <c r="E227" s="24"/>
      <c r="F227" s="24"/>
    </row>
    <row r="228" spans="4:6" ht="9.75">
      <c r="D228" s="24"/>
      <c r="E228" s="24"/>
      <c r="F228" s="24"/>
    </row>
    <row r="229" spans="4:6" ht="9.75">
      <c r="D229" s="24"/>
      <c r="E229" s="24"/>
      <c r="F229" s="24"/>
    </row>
    <row r="230" spans="4:6" ht="9.75">
      <c r="D230" s="24"/>
      <c r="E230" s="24"/>
      <c r="F230" s="24"/>
    </row>
    <row r="231" spans="4:6" ht="9.75">
      <c r="D231" s="24"/>
      <c r="E231" s="24"/>
      <c r="F231" s="24"/>
    </row>
    <row r="232" spans="4:6" ht="9.75">
      <c r="D232" s="24"/>
      <c r="E232" s="24"/>
      <c r="F232" s="24"/>
    </row>
    <row r="233" spans="4:6" ht="9.75">
      <c r="D233" s="24"/>
      <c r="E233" s="24"/>
      <c r="F233" s="24"/>
    </row>
    <row r="234" spans="4:6" ht="9.75">
      <c r="D234" s="24"/>
      <c r="E234" s="24"/>
      <c r="F234" s="24"/>
    </row>
    <row r="235" spans="4:6" ht="9.75">
      <c r="D235" s="24"/>
      <c r="E235" s="24"/>
      <c r="F235" s="24"/>
    </row>
    <row r="236" spans="4:6" ht="9.75">
      <c r="D236" s="24"/>
      <c r="E236" s="24"/>
      <c r="F236" s="24"/>
    </row>
    <row r="237" spans="4:6" ht="9.75">
      <c r="D237" s="24"/>
      <c r="E237" s="24"/>
      <c r="F237" s="24"/>
    </row>
    <row r="238" spans="4:6" ht="9.75">
      <c r="D238" s="24"/>
      <c r="E238" s="24"/>
      <c r="F238" s="24"/>
    </row>
    <row r="239" spans="4:6" ht="9.75">
      <c r="D239" s="24"/>
      <c r="E239" s="24"/>
      <c r="F239" s="24"/>
    </row>
    <row r="240" spans="4:6" ht="9.75">
      <c r="D240" s="24"/>
      <c r="E240" s="24"/>
      <c r="F240" s="24"/>
    </row>
    <row r="241" spans="4:6" ht="9.75">
      <c r="D241" s="24"/>
      <c r="E241" s="24"/>
      <c r="F241" s="24"/>
    </row>
    <row r="242" spans="4:6" ht="9.75">
      <c r="D242" s="24"/>
      <c r="E242" s="24"/>
      <c r="F242" s="24"/>
    </row>
    <row r="243" spans="4:6" ht="9.75">
      <c r="D243" s="24"/>
      <c r="E243" s="24"/>
      <c r="F243" s="24"/>
    </row>
    <row r="244" spans="4:6" ht="9.75">
      <c r="D244" s="24"/>
      <c r="E244" s="24"/>
      <c r="F244" s="24"/>
    </row>
    <row r="245" spans="4:6" ht="9.75">
      <c r="D245" s="24"/>
      <c r="E245" s="24"/>
      <c r="F245" s="24"/>
    </row>
    <row r="246" spans="4:6" ht="9.75">
      <c r="D246" s="24"/>
      <c r="E246" s="24"/>
      <c r="F246" s="24"/>
    </row>
    <row r="247" spans="4:6" ht="9.75">
      <c r="D247" s="24"/>
      <c r="E247" s="24"/>
      <c r="F247" s="24"/>
    </row>
    <row r="248" spans="4:6" ht="9.75">
      <c r="D248" s="24"/>
      <c r="E248" s="24"/>
      <c r="F248" s="24"/>
    </row>
    <row r="249" spans="4:6" ht="9.75">
      <c r="D249" s="24"/>
      <c r="E249" s="24"/>
      <c r="F249" s="24"/>
    </row>
    <row r="250" spans="4:6" ht="9.75">
      <c r="D250" s="24"/>
      <c r="E250" s="24"/>
      <c r="F250" s="24"/>
    </row>
    <row r="251" spans="4:6" ht="9.75">
      <c r="D251" s="24"/>
      <c r="E251" s="24"/>
      <c r="F251" s="24"/>
    </row>
    <row r="252" spans="4:6" ht="9.75">
      <c r="D252" s="24"/>
      <c r="E252" s="24"/>
      <c r="F252" s="24"/>
    </row>
    <row r="253" spans="4:6" ht="9.75">
      <c r="D253" s="24"/>
      <c r="E253" s="24"/>
      <c r="F253" s="24"/>
    </row>
    <row r="254" spans="4:6" ht="9.75">
      <c r="D254" s="24"/>
      <c r="E254" s="24"/>
      <c r="F254" s="24"/>
    </row>
    <row r="255" spans="4:6" ht="9.75">
      <c r="D255" s="24"/>
      <c r="E255" s="24"/>
      <c r="F255" s="24"/>
    </row>
    <row r="256" spans="4:6" ht="9.75">
      <c r="D256" s="24"/>
      <c r="E256" s="24"/>
      <c r="F256" s="24"/>
    </row>
    <row r="257" spans="4:6" ht="9.75">
      <c r="D257" s="24"/>
      <c r="E257" s="24"/>
      <c r="F257" s="24"/>
    </row>
    <row r="258" spans="4:6" ht="9.75">
      <c r="D258" s="24"/>
      <c r="E258" s="24"/>
      <c r="F258" s="24"/>
    </row>
    <row r="259" spans="4:6" ht="9.75">
      <c r="D259" s="24"/>
      <c r="E259" s="24"/>
      <c r="F259" s="24"/>
    </row>
    <row r="260" spans="4:6" ht="9.75">
      <c r="D260" s="24"/>
      <c r="E260" s="24"/>
      <c r="F260" s="24"/>
    </row>
    <row r="261" spans="4:6" ht="9.75">
      <c r="D261" s="24"/>
      <c r="E261" s="24"/>
      <c r="F261" s="24"/>
    </row>
    <row r="262" spans="4:6" ht="9.75">
      <c r="D262" s="24"/>
      <c r="E262" s="24"/>
      <c r="F262" s="24"/>
    </row>
    <row r="263" spans="4:6" ht="9.75">
      <c r="D263" s="24"/>
      <c r="E263" s="24"/>
      <c r="F263" s="24"/>
    </row>
    <row r="264" spans="4:6" ht="9.75">
      <c r="D264" s="24"/>
      <c r="E264" s="24"/>
      <c r="F264" s="24"/>
    </row>
    <row r="265" spans="4:6" ht="9.75">
      <c r="D265" s="24"/>
      <c r="E265" s="24"/>
      <c r="F265" s="24"/>
    </row>
    <row r="266" spans="4:6" ht="9.75">
      <c r="D266" s="24"/>
      <c r="E266" s="24"/>
      <c r="F266" s="24"/>
    </row>
    <row r="267" spans="4:6" ht="9.75">
      <c r="D267" s="24"/>
      <c r="E267" s="24"/>
      <c r="F267" s="24"/>
    </row>
    <row r="268" spans="4:6" ht="9.75">
      <c r="D268" s="24"/>
      <c r="E268" s="24"/>
      <c r="F268" s="24"/>
    </row>
    <row r="269" spans="4:6" ht="9.75">
      <c r="D269" s="24"/>
      <c r="E269" s="24"/>
      <c r="F269" s="24"/>
    </row>
    <row r="270" spans="4:6" ht="9.75">
      <c r="D270" s="24"/>
      <c r="E270" s="24"/>
      <c r="F270" s="24"/>
    </row>
    <row r="271" spans="4:6" ht="9.75">
      <c r="D271" s="24"/>
      <c r="E271" s="24"/>
      <c r="F271" s="24"/>
    </row>
    <row r="272" spans="4:6" ht="9.75">
      <c r="D272" s="24"/>
      <c r="E272" s="24"/>
      <c r="F272" s="24"/>
    </row>
    <row r="273" spans="4:6" ht="9.75">
      <c r="D273" s="24"/>
      <c r="E273" s="24"/>
      <c r="F273" s="24"/>
    </row>
    <row r="274" spans="4:6" ht="9.75">
      <c r="D274" s="24"/>
      <c r="E274" s="24"/>
      <c r="F274" s="24"/>
    </row>
    <row r="275" spans="4:6" ht="9.75">
      <c r="D275" s="24"/>
      <c r="E275" s="24"/>
      <c r="F275" s="24"/>
    </row>
    <row r="276" spans="4:6" ht="9.75">
      <c r="D276" s="24"/>
      <c r="E276" s="24"/>
      <c r="F276" s="24"/>
    </row>
    <row r="277" spans="4:6" ht="9.75">
      <c r="D277" s="24"/>
      <c r="E277" s="24"/>
      <c r="F277" s="24"/>
    </row>
    <row r="278" spans="4:6" ht="9.75">
      <c r="D278" s="24"/>
      <c r="E278" s="24"/>
      <c r="F278" s="24"/>
    </row>
    <row r="279" spans="4:6" ht="9.75">
      <c r="D279" s="24"/>
      <c r="E279" s="24"/>
      <c r="F279" s="24"/>
    </row>
    <row r="280" spans="4:6" ht="9.75">
      <c r="D280" s="24"/>
      <c r="E280" s="24"/>
      <c r="F280" s="24"/>
    </row>
    <row r="281" spans="4:6" ht="9.75">
      <c r="D281" s="24"/>
      <c r="E281" s="24"/>
      <c r="F281" s="24"/>
    </row>
    <row r="282" spans="4:6" ht="9.75">
      <c r="D282" s="24"/>
      <c r="E282" s="24"/>
      <c r="F282" s="24"/>
    </row>
    <row r="283" spans="4:6" ht="9.75">
      <c r="D283" s="24"/>
      <c r="E283" s="24"/>
      <c r="F283" s="24"/>
    </row>
    <row r="284" spans="4:6" ht="9.75">
      <c r="D284" s="24"/>
      <c r="E284" s="24"/>
      <c r="F284" s="24"/>
    </row>
    <row r="285" spans="4:6" ht="9.75">
      <c r="D285" s="24"/>
      <c r="E285" s="24"/>
      <c r="F285" s="24"/>
    </row>
    <row r="286" spans="4:6" ht="9.75">
      <c r="D286" s="24"/>
      <c r="E286" s="24"/>
      <c r="F286" s="24"/>
    </row>
    <row r="287" spans="4:6" ht="9.75">
      <c r="D287" s="24"/>
      <c r="E287" s="24"/>
      <c r="F287" s="24"/>
    </row>
    <row r="288" spans="4:6" ht="9.75">
      <c r="D288" s="24"/>
      <c r="E288" s="24"/>
      <c r="F288" s="24"/>
    </row>
    <row r="289" spans="4:6" ht="9.75">
      <c r="D289" s="24"/>
      <c r="E289" s="24"/>
      <c r="F289" s="24"/>
    </row>
    <row r="290" spans="4:6" ht="9.75">
      <c r="D290" s="24"/>
      <c r="E290" s="24"/>
      <c r="F290" s="24"/>
    </row>
    <row r="291" spans="4:6" ht="9.75">
      <c r="D291" s="24"/>
      <c r="E291" s="24"/>
      <c r="F291" s="24"/>
    </row>
    <row r="292" spans="4:6" ht="9.75">
      <c r="D292" s="24"/>
      <c r="E292" s="24"/>
      <c r="F292" s="24"/>
    </row>
    <row r="293" spans="4:6" ht="9.75">
      <c r="D293" s="24"/>
      <c r="E293" s="24"/>
      <c r="F293" s="24"/>
    </row>
    <row r="294" spans="4:6" ht="9.75">
      <c r="D294" s="24"/>
      <c r="E294" s="24"/>
      <c r="F294" s="24"/>
    </row>
    <row r="295" spans="4:6" ht="9.75">
      <c r="D295" s="24"/>
      <c r="E295" s="24"/>
      <c r="F295" s="24"/>
    </row>
    <row r="296" spans="4:6" ht="9.75">
      <c r="D296" s="24"/>
      <c r="E296" s="24"/>
      <c r="F296" s="24"/>
    </row>
    <row r="297" spans="4:6" ht="9.75">
      <c r="D297" s="24"/>
      <c r="E297" s="24"/>
      <c r="F297" s="24"/>
    </row>
    <row r="298" spans="4:6" ht="9.75">
      <c r="D298" s="24"/>
      <c r="E298" s="24"/>
      <c r="F298" s="24"/>
    </row>
    <row r="299" spans="4:6" ht="9.75">
      <c r="D299" s="24"/>
      <c r="E299" s="24"/>
      <c r="F299" s="24"/>
    </row>
    <row r="300" spans="4:6" ht="9.75">
      <c r="D300" s="24"/>
      <c r="E300" s="24"/>
      <c r="F300" s="24"/>
    </row>
    <row r="301" spans="4:6" ht="9.75">
      <c r="D301" s="24"/>
      <c r="E301" s="24"/>
      <c r="F301" s="24"/>
    </row>
    <row r="302" spans="4:6" ht="9.75">
      <c r="D302" s="24"/>
      <c r="E302" s="24"/>
      <c r="F302" s="24"/>
    </row>
    <row r="303" spans="4:6" ht="9.75">
      <c r="D303" s="24"/>
      <c r="E303" s="24"/>
      <c r="F303" s="24"/>
    </row>
    <row r="304" spans="4:6" ht="9.75">
      <c r="D304" s="24"/>
      <c r="E304" s="24"/>
      <c r="F304" s="24"/>
    </row>
    <row r="305" spans="4:6" ht="9.75">
      <c r="D305" s="24"/>
      <c r="E305" s="24"/>
      <c r="F305" s="24"/>
    </row>
    <row r="306" spans="4:6" ht="9.75">
      <c r="D306" s="24"/>
      <c r="E306" s="24"/>
      <c r="F306" s="24"/>
    </row>
    <row r="307" spans="4:6" ht="9.75">
      <c r="D307" s="24"/>
      <c r="E307" s="24"/>
      <c r="F307" s="24"/>
    </row>
    <row r="308" spans="4:6" ht="9.75">
      <c r="D308" s="24"/>
      <c r="E308" s="24"/>
      <c r="F308" s="24"/>
    </row>
    <row r="309" spans="4:6" ht="9.75">
      <c r="D309" s="24"/>
      <c r="E309" s="24"/>
      <c r="F309" s="24"/>
    </row>
    <row r="310" spans="4:6" ht="9.75">
      <c r="D310" s="24"/>
      <c r="E310" s="24"/>
      <c r="F310" s="24"/>
    </row>
    <row r="311" spans="4:6" ht="9.75">
      <c r="D311" s="24"/>
      <c r="E311" s="24"/>
      <c r="F311" s="24"/>
    </row>
    <row r="312" spans="4:6" ht="9.75">
      <c r="D312" s="24"/>
      <c r="E312" s="24"/>
      <c r="F312" s="24"/>
    </row>
    <row r="313" spans="4:6" ht="9.75">
      <c r="D313" s="24"/>
      <c r="E313" s="24"/>
      <c r="F313" s="24"/>
    </row>
    <row r="314" spans="4:6" ht="9.75">
      <c r="D314" s="24"/>
      <c r="E314" s="24"/>
      <c r="F314" s="24"/>
    </row>
    <row r="315" spans="4:6" ht="9.75">
      <c r="D315" s="24"/>
      <c r="E315" s="24"/>
      <c r="F315" s="24"/>
    </row>
    <row r="316" spans="4:6" ht="9.75">
      <c r="D316" s="24"/>
      <c r="E316" s="24"/>
      <c r="F316" s="24"/>
    </row>
    <row r="317" spans="4:6" ht="9.75">
      <c r="D317" s="24"/>
      <c r="E317" s="24"/>
      <c r="F317" s="24"/>
    </row>
    <row r="318" spans="4:6" ht="9.75">
      <c r="D318" s="24"/>
      <c r="E318" s="24"/>
      <c r="F318" s="24"/>
    </row>
    <row r="319" spans="4:6" ht="9.75">
      <c r="D319" s="24"/>
      <c r="E319" s="24"/>
      <c r="F319" s="24"/>
    </row>
    <row r="320" spans="4:6" ht="9.75">
      <c r="D320" s="24"/>
      <c r="E320" s="24"/>
      <c r="F320" s="24"/>
    </row>
    <row r="321" spans="4:6" ht="9.75">
      <c r="D321" s="24"/>
      <c r="E321" s="24"/>
      <c r="F321" s="24"/>
    </row>
    <row r="322" spans="4:6" ht="9.75">
      <c r="D322" s="24"/>
      <c r="E322" s="24"/>
      <c r="F322" s="24"/>
    </row>
    <row r="323" spans="4:6" ht="9.75">
      <c r="D323" s="24"/>
      <c r="E323" s="24"/>
      <c r="F323" s="24"/>
    </row>
    <row r="324" spans="4:6" ht="9.75">
      <c r="D324" s="24"/>
      <c r="E324" s="24"/>
      <c r="F324" s="24"/>
    </row>
    <row r="325" spans="4:6" ht="9.75">
      <c r="D325" s="24"/>
      <c r="E325" s="24"/>
      <c r="F325" s="24"/>
    </row>
    <row r="326" spans="4:6" ht="9.75">
      <c r="D326" s="24"/>
      <c r="E326" s="24"/>
      <c r="F326" s="24"/>
    </row>
    <row r="327" spans="4:6" ht="9.75">
      <c r="D327" s="24"/>
      <c r="E327" s="24"/>
      <c r="F327" s="24"/>
    </row>
    <row r="328" spans="4:6" ht="9.75">
      <c r="D328" s="24"/>
      <c r="E328" s="24"/>
      <c r="F328" s="24"/>
    </row>
    <row r="329" spans="4:6" ht="9.75">
      <c r="D329" s="24"/>
      <c r="E329" s="24"/>
      <c r="F329" s="24"/>
    </row>
    <row r="330" spans="4:6" ht="9.75">
      <c r="D330" s="24"/>
      <c r="E330" s="24"/>
      <c r="F330" s="24"/>
    </row>
    <row r="331" spans="4:6" ht="9.75">
      <c r="D331" s="24"/>
      <c r="E331" s="24"/>
      <c r="F331" s="24"/>
    </row>
    <row r="332" spans="4:6" ht="9.75">
      <c r="D332" s="24"/>
      <c r="E332" s="24"/>
      <c r="F332" s="24"/>
    </row>
    <row r="333" spans="4:6" ht="9.75">
      <c r="D333" s="24"/>
      <c r="E333" s="24"/>
      <c r="F333" s="24"/>
    </row>
    <row r="334" spans="4:6" ht="9.75">
      <c r="D334" s="24"/>
      <c r="E334" s="24"/>
      <c r="F334" s="24"/>
    </row>
    <row r="335" spans="4:6" ht="9.75">
      <c r="D335" s="24"/>
      <c r="E335" s="24"/>
      <c r="F335" s="24"/>
    </row>
    <row r="336" spans="4:6" ht="9.75">
      <c r="D336" s="24"/>
      <c r="E336" s="24"/>
      <c r="F336" s="24"/>
    </row>
    <row r="337" spans="4:6" ht="9.75">
      <c r="D337" s="24"/>
      <c r="E337" s="24"/>
      <c r="F337" s="24"/>
    </row>
    <row r="338" spans="4:6" ht="9.75">
      <c r="D338" s="24"/>
      <c r="E338" s="24"/>
      <c r="F338" s="24"/>
    </row>
    <row r="339" spans="4:6" ht="9.75">
      <c r="D339" s="24"/>
      <c r="E339" s="24"/>
      <c r="F339" s="24"/>
    </row>
    <row r="340" spans="4:6" ht="9.75">
      <c r="D340" s="24"/>
      <c r="E340" s="24"/>
      <c r="F340" s="24"/>
    </row>
    <row r="341" spans="4:6" ht="9.75">
      <c r="D341" s="24"/>
      <c r="E341" s="24"/>
      <c r="F341" s="24"/>
    </row>
    <row r="342" spans="4:6" ht="9.75">
      <c r="D342" s="24"/>
      <c r="E342" s="24"/>
      <c r="F342" s="24"/>
    </row>
    <row r="343" spans="4:6" ht="9.75">
      <c r="D343" s="24"/>
      <c r="E343" s="24"/>
      <c r="F343" s="24"/>
    </row>
    <row r="344" spans="4:6" ht="9.75">
      <c r="D344" s="24"/>
      <c r="E344" s="24"/>
      <c r="F344" s="24"/>
    </row>
    <row r="345" spans="4:6" ht="9.75">
      <c r="D345" s="24"/>
      <c r="E345" s="24"/>
      <c r="F345" s="24"/>
    </row>
    <row r="346" spans="4:6" ht="9.75">
      <c r="D346" s="24"/>
      <c r="E346" s="24"/>
      <c r="F346" s="24"/>
    </row>
    <row r="347" spans="4:6" ht="9.75">
      <c r="D347" s="24"/>
      <c r="E347" s="24"/>
      <c r="F347" s="24"/>
    </row>
    <row r="348" spans="4:6" ht="9.75">
      <c r="D348" s="24"/>
      <c r="E348" s="24"/>
      <c r="F348" s="24"/>
    </row>
    <row r="349" spans="4:6" ht="9.75">
      <c r="D349" s="24"/>
      <c r="E349" s="24"/>
      <c r="F349" s="24"/>
    </row>
    <row r="350" spans="4:6" ht="9.75">
      <c r="D350" s="24"/>
      <c r="E350" s="24"/>
      <c r="F350" s="24"/>
    </row>
    <row r="351" spans="4:6" ht="9.75">
      <c r="D351" s="24"/>
      <c r="E351" s="24"/>
      <c r="F351" s="24"/>
    </row>
    <row r="352" spans="4:6" ht="9.75">
      <c r="D352" s="24"/>
      <c r="E352" s="24"/>
      <c r="F352" s="24"/>
    </row>
    <row r="353" spans="4:6" ht="9.75">
      <c r="D353" s="24"/>
      <c r="E353" s="24"/>
      <c r="F353" s="24"/>
    </row>
    <row r="354" spans="4:6" ht="9.75">
      <c r="D354" s="24"/>
      <c r="E354" s="24"/>
      <c r="F354" s="24"/>
    </row>
    <row r="355" spans="4:6" ht="9.75">
      <c r="D355" s="24"/>
      <c r="E355" s="24"/>
      <c r="F355" s="24"/>
    </row>
    <row r="356" spans="4:6" ht="9.75">
      <c r="D356" s="24"/>
      <c r="E356" s="24"/>
      <c r="F356" s="24"/>
    </row>
    <row r="357" spans="4:6" ht="9.75">
      <c r="D357" s="24"/>
      <c r="E357" s="24"/>
      <c r="F357" s="24"/>
    </row>
    <row r="358" spans="4:6" ht="9.75">
      <c r="D358" s="24"/>
      <c r="E358" s="24"/>
      <c r="F358" s="24"/>
    </row>
    <row r="359" spans="4:6" ht="9.75">
      <c r="D359" s="24"/>
      <c r="E359" s="24"/>
      <c r="F359" s="24"/>
    </row>
    <row r="360" spans="4:6" ht="9.75">
      <c r="D360" s="24"/>
      <c r="E360" s="24"/>
      <c r="F360" s="24"/>
    </row>
    <row r="361" spans="4:6" ht="9.75">
      <c r="D361" s="24"/>
      <c r="E361" s="24"/>
      <c r="F361" s="24"/>
    </row>
    <row r="362" spans="4:6" ht="9.75">
      <c r="D362" s="24"/>
      <c r="E362" s="24"/>
      <c r="F362" s="24"/>
    </row>
    <row r="363" spans="4:6" ht="9.75">
      <c r="D363" s="24"/>
      <c r="E363" s="24"/>
      <c r="F363" s="24"/>
    </row>
    <row r="364" spans="4:6" ht="9.75">
      <c r="D364" s="24"/>
      <c r="E364" s="24"/>
      <c r="F364" s="24"/>
    </row>
    <row r="365" spans="4:6" ht="9.75">
      <c r="D365" s="24"/>
      <c r="E365" s="24"/>
      <c r="F365" s="24"/>
    </row>
    <row r="366" spans="4:6" ht="9.75">
      <c r="D366" s="24"/>
      <c r="E366" s="24"/>
      <c r="F366" s="24"/>
    </row>
    <row r="367" spans="4:6" ht="9.75">
      <c r="D367" s="24"/>
      <c r="E367" s="24"/>
      <c r="F367" s="24"/>
    </row>
    <row r="368" spans="4:6" ht="9.75">
      <c r="D368" s="24"/>
      <c r="E368" s="24"/>
      <c r="F368" s="24"/>
    </row>
    <row r="369" spans="4:6" ht="9.75">
      <c r="D369" s="24"/>
      <c r="E369" s="24"/>
      <c r="F369" s="24"/>
    </row>
    <row r="370" spans="4:6" ht="9.75">
      <c r="D370" s="24"/>
      <c r="E370" s="24"/>
      <c r="F370" s="24"/>
    </row>
    <row r="371" spans="4:6" ht="9.75">
      <c r="D371" s="24"/>
      <c r="E371" s="24"/>
      <c r="F371" s="24"/>
    </row>
    <row r="372" spans="4:6" ht="9.75">
      <c r="D372" s="24"/>
      <c r="E372" s="24"/>
      <c r="F372" s="24"/>
    </row>
    <row r="373" spans="4:6" ht="9.75">
      <c r="D373" s="24"/>
      <c r="E373" s="24"/>
      <c r="F373" s="24"/>
    </row>
    <row r="374" spans="4:6" ht="9.75">
      <c r="D374" s="24"/>
      <c r="E374" s="24"/>
      <c r="F374" s="24"/>
    </row>
    <row r="375" spans="4:6" ht="9.75">
      <c r="D375" s="24"/>
      <c r="E375" s="24"/>
      <c r="F375" s="24"/>
    </row>
    <row r="376" spans="4:6" ht="9.75">
      <c r="D376" s="24"/>
      <c r="E376" s="24"/>
      <c r="F376" s="24"/>
    </row>
    <row r="377" spans="4:6" ht="9.75">
      <c r="D377" s="24"/>
      <c r="E377" s="24"/>
      <c r="F377" s="24"/>
    </row>
    <row r="378" spans="4:6" ht="9.75">
      <c r="D378" s="24"/>
      <c r="E378" s="24"/>
      <c r="F378" s="24"/>
    </row>
    <row r="379" spans="4:6" ht="9.75">
      <c r="D379" s="24"/>
      <c r="E379" s="24"/>
      <c r="F379" s="24"/>
    </row>
    <row r="380" spans="4:6" ht="9.75">
      <c r="D380" s="24"/>
      <c r="E380" s="24"/>
      <c r="F380" s="24"/>
    </row>
    <row r="381" spans="4:6" ht="9.75">
      <c r="D381" s="24"/>
      <c r="E381" s="24"/>
      <c r="F381" s="24"/>
    </row>
    <row r="382" spans="4:6" ht="9.75">
      <c r="D382" s="24"/>
      <c r="E382" s="24"/>
      <c r="F382" s="24"/>
    </row>
    <row r="383" spans="4:6" ht="9.75">
      <c r="D383" s="24"/>
      <c r="E383" s="24"/>
      <c r="F383" s="24"/>
    </row>
    <row r="384" spans="4:6" ht="9.75">
      <c r="D384" s="24"/>
      <c r="E384" s="24"/>
      <c r="F384" s="24"/>
    </row>
    <row r="385" spans="4:6" ht="9.75">
      <c r="D385" s="24"/>
      <c r="E385" s="24"/>
      <c r="F385" s="24"/>
    </row>
    <row r="386" spans="4:6" ht="9.75">
      <c r="D386" s="24"/>
      <c r="E386" s="24"/>
      <c r="F386" s="24"/>
    </row>
    <row r="387" spans="4:6" ht="9.75">
      <c r="D387" s="24"/>
      <c r="E387" s="24"/>
      <c r="F387" s="24"/>
    </row>
    <row r="388" spans="4:6" ht="9.75">
      <c r="D388" s="24"/>
      <c r="E388" s="24"/>
      <c r="F388" s="24"/>
    </row>
    <row r="389" spans="4:6" ht="9.75">
      <c r="D389" s="24"/>
      <c r="E389" s="24"/>
      <c r="F389" s="24"/>
    </row>
    <row r="390" spans="4:6" ht="9.75">
      <c r="D390" s="24"/>
      <c r="E390" s="24"/>
      <c r="F390" s="24"/>
    </row>
    <row r="391" spans="4:6" ht="9.75">
      <c r="D391" s="24"/>
      <c r="E391" s="24"/>
      <c r="F391" s="24"/>
    </row>
    <row r="392" spans="4:6" ht="9.75">
      <c r="D392" s="24"/>
      <c r="E392" s="24"/>
      <c r="F392" s="24"/>
    </row>
    <row r="393" spans="4:6" ht="9.75">
      <c r="D393" s="24"/>
      <c r="E393" s="24"/>
      <c r="F393" s="24"/>
    </row>
    <row r="394" spans="4:6" ht="9.75">
      <c r="D394" s="24"/>
      <c r="E394" s="24"/>
      <c r="F394" s="24"/>
    </row>
    <row r="395" spans="4:6" ht="9.75">
      <c r="D395" s="24"/>
      <c r="E395" s="24"/>
      <c r="F395" s="24"/>
    </row>
    <row r="396" spans="4:6" ht="9.75">
      <c r="D396" s="24"/>
      <c r="E396" s="24"/>
      <c r="F396" s="24"/>
    </row>
    <row r="397" spans="4:6" ht="9.75">
      <c r="D397" s="24"/>
      <c r="E397" s="24"/>
      <c r="F397" s="24"/>
    </row>
    <row r="398" spans="4:6" ht="9.75">
      <c r="D398" s="24"/>
      <c r="E398" s="24"/>
      <c r="F398" s="24"/>
    </row>
    <row r="399" spans="4:6" ht="9.75">
      <c r="D399" s="24"/>
      <c r="E399" s="24"/>
      <c r="F399" s="24"/>
    </row>
    <row r="400" spans="4:6" ht="9.75">
      <c r="D400" s="24"/>
      <c r="E400" s="24"/>
      <c r="F400" s="24"/>
    </row>
    <row r="401" spans="4:6" ht="9.75">
      <c r="D401" s="24"/>
      <c r="E401" s="24"/>
      <c r="F401" s="24"/>
    </row>
    <row r="402" spans="4:6" ht="9.75">
      <c r="D402" s="24"/>
      <c r="E402" s="24"/>
      <c r="F402" s="24"/>
    </row>
    <row r="403" spans="4:6" ht="9.75">
      <c r="D403" s="24"/>
      <c r="E403" s="24"/>
      <c r="F403" s="24"/>
    </row>
    <row r="404" spans="4:6" ht="9.75">
      <c r="D404" s="24"/>
      <c r="E404" s="24"/>
      <c r="F404" s="24"/>
    </row>
    <row r="405" spans="4:6" ht="9.75">
      <c r="D405" s="24"/>
      <c r="E405" s="24"/>
      <c r="F405" s="24"/>
    </row>
    <row r="406" spans="4:6" ht="9.75">
      <c r="D406" s="24"/>
      <c r="E406" s="24"/>
      <c r="F406" s="24"/>
    </row>
    <row r="407" spans="4:6" ht="9.75">
      <c r="D407" s="24"/>
      <c r="E407" s="24"/>
      <c r="F407" s="24"/>
    </row>
    <row r="408" spans="4:6" ht="9.75">
      <c r="D408" s="24"/>
      <c r="E408" s="24"/>
      <c r="F408" s="24"/>
    </row>
    <row r="409" spans="4:6" ht="9.75">
      <c r="D409" s="24"/>
      <c r="E409" s="24"/>
      <c r="F409" s="24"/>
    </row>
    <row r="410" spans="4:6" ht="9.75">
      <c r="D410" s="24"/>
      <c r="E410" s="24"/>
      <c r="F410" s="24"/>
    </row>
    <row r="411" spans="4:6" ht="9.75">
      <c r="D411" s="24"/>
      <c r="E411" s="24"/>
      <c r="F411" s="24"/>
    </row>
    <row r="412" spans="4:6" ht="9.75">
      <c r="D412" s="24"/>
      <c r="E412" s="24"/>
      <c r="F412" s="24"/>
    </row>
    <row r="413" spans="4:6" ht="9.75">
      <c r="D413" s="24"/>
      <c r="E413" s="24"/>
      <c r="F413" s="24"/>
    </row>
    <row r="414" spans="4:6" ht="9.75">
      <c r="D414" s="24"/>
      <c r="E414" s="24"/>
      <c r="F414" s="24"/>
    </row>
    <row r="415" spans="4:6" ht="9.75">
      <c r="D415" s="24"/>
      <c r="E415" s="24"/>
      <c r="F415" s="24"/>
    </row>
    <row r="416" spans="4:6" ht="9.75">
      <c r="D416" s="24"/>
      <c r="E416" s="24"/>
      <c r="F416" s="24"/>
    </row>
    <row r="417" spans="4:6" ht="9.75">
      <c r="D417" s="24"/>
      <c r="E417" s="24"/>
      <c r="F417" s="24"/>
    </row>
    <row r="418" spans="4:6" ht="9.75">
      <c r="D418" s="24"/>
      <c r="E418" s="24"/>
      <c r="F418" s="24"/>
    </row>
    <row r="419" spans="4:6" ht="9.75">
      <c r="D419" s="24"/>
      <c r="E419" s="24"/>
      <c r="F419" s="24"/>
    </row>
    <row r="420" spans="4:6" ht="9.75">
      <c r="D420" s="24"/>
      <c r="E420" s="24"/>
      <c r="F420" s="24"/>
    </row>
    <row r="421" spans="4:6" ht="9.75">
      <c r="D421" s="24"/>
      <c r="E421" s="24"/>
      <c r="F421" s="24"/>
    </row>
    <row r="422" spans="4:6" ht="9.75">
      <c r="D422" s="24"/>
      <c r="E422" s="24"/>
      <c r="F422" s="24"/>
    </row>
    <row r="423" spans="4:6" ht="9.75">
      <c r="D423" s="24"/>
      <c r="E423" s="24"/>
      <c r="F423" s="24"/>
    </row>
    <row r="424" spans="4:6" ht="9.75">
      <c r="D424" s="24"/>
      <c r="E424" s="24"/>
      <c r="F424" s="24"/>
    </row>
    <row r="425" spans="4:6" ht="9.75">
      <c r="D425" s="24"/>
      <c r="E425" s="24"/>
      <c r="F425" s="24"/>
    </row>
    <row r="426" spans="4:6" ht="9.75">
      <c r="D426" s="24"/>
      <c r="E426" s="24"/>
      <c r="F426" s="24"/>
    </row>
    <row r="427" spans="4:6" ht="9.75">
      <c r="D427" s="24"/>
      <c r="E427" s="24"/>
      <c r="F427" s="24"/>
    </row>
    <row r="428" spans="4:6" ht="9.75">
      <c r="D428" s="24"/>
      <c r="E428" s="24"/>
      <c r="F428" s="24"/>
    </row>
    <row r="429" spans="4:6" ht="9.75">
      <c r="D429" s="24"/>
      <c r="E429" s="24"/>
      <c r="F429" s="24"/>
    </row>
    <row r="430" spans="4:6" ht="9.75">
      <c r="D430" s="24"/>
      <c r="E430" s="24"/>
      <c r="F430" s="24"/>
    </row>
    <row r="431" spans="4:6" ht="9.75">
      <c r="D431" s="24"/>
      <c r="E431" s="24"/>
      <c r="F431" s="24"/>
    </row>
    <row r="432" spans="4:6" ht="9.75">
      <c r="D432" s="24"/>
      <c r="E432" s="24"/>
      <c r="F432" s="24"/>
    </row>
    <row r="433" spans="4:6" ht="9.75">
      <c r="D433" s="24"/>
      <c r="E433" s="24"/>
      <c r="F433" s="24"/>
    </row>
    <row r="434" spans="4:6" ht="9.75">
      <c r="D434" s="24"/>
      <c r="E434" s="24"/>
      <c r="F434" s="24"/>
    </row>
    <row r="435" spans="4:6" ht="9.75">
      <c r="D435" s="24"/>
      <c r="E435" s="24"/>
      <c r="F435" s="24"/>
    </row>
    <row r="436" spans="4:6" ht="9.75">
      <c r="D436" s="24"/>
      <c r="E436" s="24"/>
      <c r="F436" s="24"/>
    </row>
    <row r="437" spans="4:6" ht="9.75">
      <c r="D437" s="24"/>
      <c r="E437" s="24"/>
      <c r="F437" s="24"/>
    </row>
    <row r="438" spans="4:6" ht="9.75">
      <c r="D438" s="24"/>
      <c r="E438" s="24"/>
      <c r="F438" s="24"/>
    </row>
    <row r="439" spans="4:6" ht="9.75">
      <c r="D439" s="24"/>
      <c r="E439" s="24"/>
      <c r="F439" s="24"/>
    </row>
    <row r="440" spans="4:6" ht="9.75">
      <c r="D440" s="24"/>
      <c r="E440" s="24"/>
      <c r="F440" s="24"/>
    </row>
    <row r="441" spans="4:6" ht="9.75">
      <c r="D441" s="24"/>
      <c r="E441" s="24"/>
      <c r="F441" s="24"/>
    </row>
    <row r="442" spans="4:6" ht="9.75">
      <c r="D442" s="24"/>
      <c r="E442" s="24"/>
      <c r="F442" s="24"/>
    </row>
    <row r="443" spans="4:6" ht="9.75">
      <c r="D443" s="24"/>
      <c r="E443" s="24"/>
      <c r="F443" s="24"/>
    </row>
    <row r="444" spans="4:6" ht="9.75">
      <c r="D444" s="24"/>
      <c r="E444" s="24"/>
      <c r="F444" s="24"/>
    </row>
    <row r="445" spans="4:6" ht="9.75">
      <c r="D445" s="24"/>
      <c r="E445" s="24"/>
      <c r="F445" s="24"/>
    </row>
    <row r="446" spans="4:6" ht="9.75">
      <c r="D446" s="24"/>
      <c r="E446" s="24"/>
      <c r="F446" s="24"/>
    </row>
    <row r="447" spans="4:6" ht="9.75">
      <c r="D447" s="24"/>
      <c r="E447" s="24"/>
      <c r="F447" s="24"/>
    </row>
    <row r="448" spans="4:6" ht="9.75">
      <c r="D448" s="24"/>
      <c r="E448" s="24"/>
      <c r="F448" s="24"/>
    </row>
    <row r="449" spans="4:6" ht="9.75">
      <c r="D449" s="24"/>
      <c r="E449" s="24"/>
      <c r="F449" s="24"/>
    </row>
    <row r="450" spans="4:6" ht="9.75">
      <c r="D450" s="24"/>
      <c r="E450" s="24"/>
      <c r="F450" s="24"/>
    </row>
    <row r="451" spans="4:6" ht="9.75">
      <c r="D451" s="24"/>
      <c r="E451" s="24"/>
      <c r="F451" s="24"/>
    </row>
    <row r="452" spans="4:6" ht="9.75">
      <c r="D452" s="24"/>
      <c r="E452" s="24"/>
      <c r="F452" s="24"/>
    </row>
    <row r="453" spans="4:6" ht="9.75">
      <c r="D453" s="24"/>
      <c r="E453" s="24"/>
      <c r="F453" s="24"/>
    </row>
    <row r="454" spans="4:6" ht="9.75">
      <c r="D454" s="24"/>
      <c r="E454" s="24"/>
      <c r="F454" s="24"/>
    </row>
    <row r="455" spans="4:6" ht="9.75">
      <c r="D455" s="24"/>
      <c r="E455" s="24"/>
      <c r="F455" s="24"/>
    </row>
    <row r="456" spans="4:6" ht="9.75">
      <c r="D456" s="24"/>
      <c r="E456" s="24"/>
      <c r="F456" s="24"/>
    </row>
    <row r="457" spans="4:6" ht="9.75">
      <c r="D457" s="24"/>
      <c r="E457" s="24"/>
      <c r="F457" s="24"/>
    </row>
    <row r="458" spans="4:6" ht="9.75">
      <c r="D458" s="24"/>
      <c r="E458" s="24"/>
      <c r="F458" s="24"/>
    </row>
    <row r="459" spans="4:6" ht="9.75">
      <c r="D459" s="24"/>
      <c r="E459" s="24"/>
      <c r="F459" s="24"/>
    </row>
    <row r="460" spans="4:6" ht="9.75">
      <c r="D460" s="24"/>
      <c r="E460" s="24"/>
      <c r="F460" s="24"/>
    </row>
    <row r="461" spans="4:6" ht="9.75">
      <c r="D461" s="24"/>
      <c r="E461" s="24"/>
      <c r="F461" s="24"/>
    </row>
    <row r="462" spans="4:6" ht="9.75">
      <c r="D462" s="24"/>
      <c r="E462" s="24"/>
      <c r="F462" s="24"/>
    </row>
    <row r="463" spans="4:6" ht="9.75">
      <c r="D463" s="24"/>
      <c r="E463" s="24"/>
      <c r="F463" s="24"/>
    </row>
    <row r="464" spans="4:6" ht="9.75">
      <c r="D464" s="24"/>
      <c r="E464" s="24"/>
      <c r="F464" s="24"/>
    </row>
    <row r="465" spans="4:6" ht="9.75">
      <c r="D465" s="24"/>
      <c r="E465" s="24"/>
      <c r="F465" s="24"/>
    </row>
    <row r="466" spans="4:6" ht="9.75">
      <c r="D466" s="24"/>
      <c r="E466" s="24"/>
      <c r="F466" s="24"/>
    </row>
    <row r="467" spans="4:6" ht="9.75">
      <c r="D467" s="24"/>
      <c r="E467" s="24"/>
      <c r="F467" s="24"/>
    </row>
    <row r="468" spans="4:6" ht="9.75">
      <c r="D468" s="24"/>
      <c r="E468" s="24"/>
      <c r="F468" s="24"/>
    </row>
    <row r="469" spans="4:6" ht="9.75">
      <c r="D469" s="24"/>
      <c r="E469" s="24"/>
      <c r="F469" s="24"/>
    </row>
    <row r="470" spans="4:6" ht="9.75">
      <c r="D470" s="24"/>
      <c r="E470" s="24"/>
      <c r="F470" s="24"/>
    </row>
    <row r="471" spans="4:6" ht="9.75">
      <c r="D471" s="24"/>
      <c r="E471" s="24"/>
      <c r="F471" s="24"/>
    </row>
    <row r="472" spans="4:6" ht="9.75">
      <c r="D472" s="24"/>
      <c r="E472" s="24"/>
      <c r="F472" s="24"/>
    </row>
    <row r="473" spans="4:6" ht="9.75">
      <c r="D473" s="24"/>
      <c r="E473" s="24"/>
      <c r="F473" s="24"/>
    </row>
    <row r="474" spans="4:6" ht="9.75">
      <c r="D474" s="24"/>
      <c r="E474" s="24"/>
      <c r="F474" s="24"/>
    </row>
    <row r="475" spans="4:6" ht="9.75">
      <c r="D475" s="24"/>
      <c r="E475" s="24"/>
      <c r="F475" s="24"/>
    </row>
    <row r="476" spans="4:6" ht="9.75">
      <c r="D476" s="24"/>
      <c r="E476" s="24"/>
      <c r="F476" s="24"/>
    </row>
    <row r="477" spans="4:6" ht="9.75">
      <c r="D477" s="24"/>
      <c r="E477" s="24"/>
      <c r="F477" s="24"/>
    </row>
    <row r="478" spans="4:6" ht="9.75">
      <c r="D478" s="24"/>
      <c r="E478" s="24"/>
      <c r="F478" s="24"/>
    </row>
    <row r="479" spans="4:6" ht="9.75">
      <c r="D479" s="24"/>
      <c r="E479" s="24"/>
      <c r="F479" s="24"/>
    </row>
    <row r="480" spans="4:6" ht="9.75">
      <c r="D480" s="24"/>
      <c r="E480" s="24"/>
      <c r="F480" s="24"/>
    </row>
    <row r="481" spans="4:6" ht="9.75">
      <c r="D481" s="24"/>
      <c r="E481" s="24"/>
      <c r="F481" s="24"/>
    </row>
    <row r="482" spans="4:6" ht="9.75">
      <c r="D482" s="24"/>
      <c r="E482" s="24"/>
      <c r="F482" s="24"/>
    </row>
    <row r="483" spans="4:6" ht="9.75">
      <c r="D483" s="24"/>
      <c r="E483" s="24"/>
      <c r="F483" s="24"/>
    </row>
    <row r="484" spans="4:6" ht="9.75">
      <c r="D484" s="24"/>
      <c r="E484" s="24"/>
      <c r="F484" s="24"/>
    </row>
    <row r="485" spans="4:6" ht="9.75">
      <c r="D485" s="24"/>
      <c r="E485" s="24"/>
      <c r="F485" s="24"/>
    </row>
    <row r="486" spans="4:6" ht="9.75">
      <c r="D486" s="24"/>
      <c r="E486" s="24"/>
      <c r="F486" s="24"/>
    </row>
    <row r="487" spans="4:6" ht="9.75">
      <c r="D487" s="24"/>
      <c r="E487" s="24"/>
      <c r="F487" s="24"/>
    </row>
    <row r="488" spans="4:6" ht="9.75">
      <c r="D488" s="24"/>
      <c r="E488" s="24"/>
      <c r="F488" s="24"/>
    </row>
    <row r="489" spans="4:6" ht="9.75">
      <c r="D489" s="24"/>
      <c r="E489" s="24"/>
      <c r="F489" s="24"/>
    </row>
    <row r="490" spans="4:6" ht="9.75">
      <c r="D490" s="24"/>
      <c r="E490" s="24"/>
      <c r="F490" s="24"/>
    </row>
    <row r="491" spans="4:6" ht="9.75">
      <c r="D491" s="24"/>
      <c r="E491" s="24"/>
      <c r="F491" s="24"/>
    </row>
    <row r="492" spans="4:6" ht="9.75">
      <c r="D492" s="24"/>
      <c r="E492" s="24"/>
      <c r="F492" s="24"/>
    </row>
    <row r="493" spans="4:6" ht="9.75">
      <c r="D493" s="24"/>
      <c r="E493" s="24"/>
      <c r="F493" s="24"/>
    </row>
    <row r="494" spans="4:6" ht="9.75">
      <c r="D494" s="24"/>
      <c r="E494" s="24"/>
      <c r="F494" s="24"/>
    </row>
    <row r="495" spans="4:6" ht="9.75">
      <c r="D495" s="24"/>
      <c r="E495" s="24"/>
      <c r="F495" s="24"/>
    </row>
    <row r="496" spans="4:6" ht="9.75">
      <c r="D496" s="24"/>
      <c r="E496" s="24"/>
      <c r="F496" s="24"/>
    </row>
    <row r="497" spans="4:6" ht="9.75">
      <c r="D497" s="24"/>
      <c r="E497" s="24"/>
      <c r="F497" s="24"/>
    </row>
    <row r="498" spans="4:6" ht="9.75">
      <c r="D498" s="24"/>
      <c r="E498" s="24"/>
      <c r="F498" s="24"/>
    </row>
    <row r="499" spans="4:6" ht="9.75">
      <c r="D499" s="24"/>
      <c r="E499" s="24"/>
      <c r="F499" s="24"/>
    </row>
    <row r="500" spans="4:6" ht="9.75">
      <c r="D500" s="24"/>
      <c r="E500" s="24"/>
      <c r="F500" s="24"/>
    </row>
    <row r="501" spans="4:6" ht="9.75">
      <c r="D501" s="24"/>
      <c r="E501" s="24"/>
      <c r="F501" s="24"/>
    </row>
    <row r="502" spans="4:6" ht="9.75">
      <c r="D502" s="24"/>
      <c r="E502" s="24"/>
      <c r="F502" s="24"/>
    </row>
    <row r="503" spans="4:6" ht="9.75">
      <c r="D503" s="24"/>
      <c r="E503" s="24"/>
      <c r="F503" s="24"/>
    </row>
    <row r="504" spans="4:6" ht="9.75">
      <c r="D504" s="24"/>
      <c r="E504" s="24"/>
      <c r="F504" s="24"/>
    </row>
    <row r="505" spans="4:6" ht="9.75">
      <c r="D505" s="24"/>
      <c r="E505" s="24"/>
      <c r="F505" s="24"/>
    </row>
    <row r="506" spans="4:6" ht="9.75">
      <c r="D506" s="24"/>
      <c r="E506" s="24"/>
      <c r="F506" s="24"/>
    </row>
    <row r="507" spans="4:6" ht="9.75">
      <c r="D507" s="24"/>
      <c r="E507" s="24"/>
      <c r="F507" s="24"/>
    </row>
    <row r="508" spans="4:6" ht="9.75">
      <c r="D508" s="24"/>
      <c r="E508" s="24"/>
      <c r="F508" s="24"/>
    </row>
    <row r="509" spans="4:6" ht="9.75">
      <c r="D509" s="24"/>
      <c r="E509" s="24"/>
      <c r="F509" s="24"/>
    </row>
    <row r="510" spans="4:6" ht="9.75">
      <c r="D510" s="24"/>
      <c r="E510" s="24"/>
      <c r="F510" s="24"/>
    </row>
    <row r="511" spans="4:6" ht="9.75">
      <c r="D511" s="24"/>
      <c r="E511" s="24"/>
      <c r="F511" s="24"/>
    </row>
    <row r="512" spans="4:6" ht="9.75">
      <c r="D512" s="24"/>
      <c r="E512" s="24"/>
      <c r="F512" s="24"/>
    </row>
    <row r="513" spans="4:6" ht="9.75">
      <c r="D513" s="24"/>
      <c r="E513" s="24"/>
      <c r="F513" s="24"/>
    </row>
    <row r="514" spans="4:6" ht="9.75">
      <c r="D514" s="24"/>
      <c r="E514" s="24"/>
      <c r="F514" s="24"/>
    </row>
    <row r="515" spans="4:6" ht="9.75">
      <c r="D515" s="24"/>
      <c r="E515" s="24"/>
      <c r="F515" s="24"/>
    </row>
    <row r="516" spans="4:6" ht="9.75">
      <c r="D516" s="24"/>
      <c r="E516" s="24"/>
      <c r="F516" s="24"/>
    </row>
    <row r="517" spans="4:6" ht="9.75">
      <c r="D517" s="24"/>
      <c r="E517" s="24"/>
      <c r="F517" s="24"/>
    </row>
    <row r="518" spans="4:6" ht="9.75">
      <c r="D518" s="24"/>
      <c r="E518" s="24"/>
      <c r="F518" s="24"/>
    </row>
    <row r="519" spans="4:6" ht="9.75">
      <c r="D519" s="24"/>
      <c r="E519" s="24"/>
      <c r="F519" s="24"/>
    </row>
    <row r="520" spans="4:6" ht="9.75">
      <c r="D520" s="24"/>
      <c r="E520" s="24"/>
      <c r="F520" s="24"/>
    </row>
    <row r="521" spans="4:6" ht="9.75">
      <c r="D521" s="24"/>
      <c r="E521" s="24"/>
      <c r="F521" s="24"/>
    </row>
    <row r="522" spans="4:6" ht="9.75">
      <c r="D522" s="24"/>
      <c r="E522" s="24"/>
      <c r="F522" s="24"/>
    </row>
    <row r="523" spans="4:6" ht="9.75">
      <c r="D523" s="24"/>
      <c r="E523" s="24"/>
      <c r="F523" s="24"/>
    </row>
    <row r="524" spans="4:6" ht="9.75">
      <c r="D524" s="24"/>
      <c r="E524" s="24"/>
      <c r="F524" s="24"/>
    </row>
    <row r="525" spans="4:6" ht="9.75">
      <c r="D525" s="24"/>
      <c r="E525" s="24"/>
      <c r="F525" s="24"/>
    </row>
    <row r="526" spans="4:6" ht="9.75">
      <c r="D526" s="24"/>
      <c r="E526" s="24"/>
      <c r="F526" s="24"/>
    </row>
    <row r="527" spans="4:6" ht="9.75">
      <c r="D527" s="24"/>
      <c r="E527" s="24"/>
      <c r="F527" s="24"/>
    </row>
    <row r="528" spans="4:6" ht="9.75">
      <c r="D528" s="24"/>
      <c r="E528" s="24"/>
      <c r="F528" s="24"/>
    </row>
    <row r="529" spans="4:6" ht="9.75">
      <c r="D529" s="24"/>
      <c r="E529" s="24"/>
      <c r="F529" s="24"/>
    </row>
    <row r="530" spans="4:6" ht="9.75">
      <c r="D530" s="24"/>
      <c r="E530" s="24"/>
      <c r="F530" s="24"/>
    </row>
    <row r="531" spans="4:6" ht="9.75">
      <c r="D531" s="24"/>
      <c r="E531" s="24"/>
      <c r="F531" s="24"/>
    </row>
    <row r="532" spans="4:6" ht="9.75">
      <c r="D532" s="24"/>
      <c r="E532" s="24"/>
      <c r="F532" s="24"/>
    </row>
    <row r="533" spans="4:6" ht="9.75">
      <c r="D533" s="24"/>
      <c r="E533" s="24"/>
      <c r="F533" s="24"/>
    </row>
    <row r="534" spans="4:6" ht="9.75">
      <c r="D534" s="24"/>
      <c r="E534" s="24"/>
      <c r="F534" s="24"/>
    </row>
    <row r="535" spans="4:6" ht="9.75">
      <c r="D535" s="24"/>
      <c r="E535" s="24"/>
      <c r="F535" s="24"/>
    </row>
    <row r="536" spans="4:6" ht="9.75">
      <c r="D536" s="24"/>
      <c r="E536" s="24"/>
      <c r="F536" s="24"/>
    </row>
    <row r="537" spans="4:6" ht="9.75">
      <c r="D537" s="24"/>
      <c r="E537" s="24"/>
      <c r="F537" s="24"/>
    </row>
    <row r="538" spans="4:6" ht="9.75">
      <c r="D538" s="24"/>
      <c r="E538" s="24"/>
      <c r="F538" s="24"/>
    </row>
    <row r="539" spans="4:6" ht="9.75">
      <c r="D539" s="24"/>
      <c r="E539" s="24"/>
      <c r="F539" s="24"/>
    </row>
    <row r="540" spans="4:6" ht="9.75">
      <c r="D540" s="24"/>
      <c r="E540" s="24"/>
      <c r="F540" s="24"/>
    </row>
    <row r="541" spans="4:6" ht="9.75">
      <c r="D541" s="24"/>
      <c r="E541" s="24"/>
      <c r="F541" s="24"/>
    </row>
    <row r="542" spans="4:6" ht="9.75">
      <c r="D542" s="24"/>
      <c r="E542" s="24"/>
      <c r="F542" s="24"/>
    </row>
    <row r="543" spans="4:6" ht="9.75">
      <c r="D543" s="24"/>
      <c r="E543" s="24"/>
      <c r="F543" s="24"/>
    </row>
    <row r="544" spans="4:6" ht="9.75">
      <c r="D544" s="24"/>
      <c r="E544" s="24"/>
      <c r="F544" s="24"/>
    </row>
    <row r="545" spans="4:6" ht="9.75">
      <c r="D545" s="24"/>
      <c r="E545" s="24"/>
      <c r="F545" s="24"/>
    </row>
    <row r="546" spans="4:6" ht="9.75">
      <c r="D546" s="24"/>
      <c r="E546" s="24"/>
      <c r="F546" s="24"/>
    </row>
    <row r="547" spans="4:6" ht="9.75">
      <c r="D547" s="24"/>
      <c r="E547" s="24"/>
      <c r="F547" s="24"/>
    </row>
    <row r="548" spans="4:6" ht="9.75">
      <c r="D548" s="24"/>
      <c r="E548" s="24"/>
      <c r="F548" s="24"/>
    </row>
    <row r="549" spans="4:6" ht="9.75">
      <c r="D549" s="24"/>
      <c r="E549" s="24"/>
      <c r="F549" s="24"/>
    </row>
    <row r="550" spans="4:6" ht="9.75">
      <c r="D550" s="24"/>
      <c r="E550" s="24"/>
      <c r="F550" s="24"/>
    </row>
    <row r="551" spans="4:6" ht="9.75">
      <c r="D551" s="24"/>
      <c r="E551" s="24"/>
      <c r="F551" s="24"/>
    </row>
    <row r="552" spans="4:6" ht="9.75">
      <c r="D552" s="24"/>
      <c r="E552" s="24"/>
      <c r="F552" s="24"/>
    </row>
    <row r="553" spans="4:6" ht="9.75">
      <c r="D553" s="24"/>
      <c r="E553" s="24"/>
      <c r="F553" s="24"/>
    </row>
    <row r="554" spans="4:6" ht="9.75">
      <c r="D554" s="24"/>
      <c r="E554" s="24"/>
      <c r="F554" s="24"/>
    </row>
    <row r="555" spans="4:6" ht="9.75">
      <c r="D555" s="24"/>
      <c r="E555" s="24"/>
      <c r="F555" s="24"/>
    </row>
    <row r="556" spans="4:6" ht="9.75">
      <c r="D556" s="24"/>
      <c r="E556" s="24"/>
      <c r="F556" s="24"/>
    </row>
    <row r="557" spans="4:6" ht="9.75">
      <c r="D557" s="24"/>
      <c r="E557" s="24"/>
      <c r="F557" s="24"/>
    </row>
    <row r="558" spans="4:6" ht="9.75">
      <c r="D558" s="24"/>
      <c r="E558" s="24"/>
      <c r="F558" s="24"/>
    </row>
    <row r="559" spans="4:6" ht="9.75">
      <c r="D559" s="24"/>
      <c r="E559" s="24"/>
      <c r="F559" s="24"/>
    </row>
    <row r="560" spans="4:6" ht="9.75">
      <c r="D560" s="24"/>
      <c r="E560" s="24"/>
      <c r="F560" s="24"/>
    </row>
    <row r="561" spans="4:6" ht="9.75">
      <c r="D561" s="24"/>
      <c r="E561" s="24"/>
      <c r="F561" s="24"/>
    </row>
    <row r="562" spans="4:6" ht="9.75">
      <c r="D562" s="24"/>
      <c r="E562" s="24"/>
      <c r="F562" s="24"/>
    </row>
    <row r="563" spans="4:6" ht="9.75">
      <c r="D563" s="24"/>
      <c r="E563" s="24"/>
      <c r="F563" s="24"/>
    </row>
    <row r="564" spans="4:6" ht="9.75">
      <c r="D564" s="24"/>
      <c r="E564" s="24"/>
      <c r="F564" s="24"/>
    </row>
    <row r="565" spans="4:6" ht="9.75">
      <c r="D565" s="24"/>
      <c r="E565" s="24"/>
      <c r="F565" s="24"/>
    </row>
    <row r="566" spans="4:6" ht="9.75">
      <c r="D566" s="24"/>
      <c r="E566" s="24"/>
      <c r="F566" s="24"/>
    </row>
    <row r="567" spans="4:6" ht="9.75">
      <c r="D567" s="24"/>
      <c r="E567" s="24"/>
      <c r="F567" s="24"/>
    </row>
    <row r="568" spans="4:6" ht="9.75">
      <c r="D568" s="24"/>
      <c r="E568" s="24"/>
      <c r="F568" s="24"/>
    </row>
    <row r="569" spans="4:6" ht="9.75">
      <c r="D569" s="24"/>
      <c r="E569" s="24"/>
      <c r="F569" s="24"/>
    </row>
    <row r="570" spans="4:6" ht="9.75">
      <c r="D570" s="24"/>
      <c r="E570" s="24"/>
      <c r="F570" s="24"/>
    </row>
    <row r="571" spans="4:6" ht="9.75">
      <c r="D571" s="24"/>
      <c r="E571" s="24"/>
      <c r="F571" s="24"/>
    </row>
    <row r="572" spans="4:6" ht="9.75">
      <c r="D572" s="24"/>
      <c r="E572" s="24"/>
      <c r="F572" s="24"/>
    </row>
    <row r="573" spans="4:6" ht="9.75">
      <c r="D573" s="24"/>
      <c r="E573" s="24"/>
      <c r="F573" s="24"/>
    </row>
    <row r="574" spans="4:6" ht="9.75">
      <c r="D574" s="24"/>
      <c r="E574" s="24"/>
      <c r="F574" s="24"/>
    </row>
    <row r="575" spans="4:6" ht="9.75">
      <c r="D575" s="24"/>
      <c r="E575" s="24"/>
      <c r="F575" s="24"/>
    </row>
    <row r="576" spans="4:6" ht="9.75">
      <c r="D576" s="24"/>
      <c r="E576" s="24"/>
      <c r="F576" s="24"/>
    </row>
    <row r="577" spans="4:6" ht="9.75">
      <c r="D577" s="24"/>
      <c r="E577" s="24"/>
      <c r="F577" s="24"/>
    </row>
    <row r="578" spans="4:6" ht="9.75">
      <c r="D578" s="24"/>
      <c r="E578" s="24"/>
      <c r="F578" s="24"/>
    </row>
    <row r="579" spans="4:6" ht="9.75">
      <c r="D579" s="24"/>
      <c r="E579" s="24"/>
      <c r="F579" s="24"/>
    </row>
    <row r="580" spans="4:6" ht="9.75">
      <c r="D580" s="24"/>
      <c r="E580" s="24"/>
      <c r="F580" s="24"/>
    </row>
    <row r="581" spans="4:6" ht="9.75">
      <c r="D581" s="24"/>
      <c r="E581" s="24"/>
      <c r="F581" s="24"/>
    </row>
    <row r="582" spans="4:6" ht="9.75">
      <c r="D582" s="24"/>
      <c r="E582" s="24"/>
      <c r="F582" s="24"/>
    </row>
    <row r="583" spans="4:6" ht="9.75">
      <c r="D583" s="24"/>
      <c r="E583" s="24"/>
      <c r="F583" s="24"/>
    </row>
    <row r="584" spans="4:6" ht="9.75">
      <c r="D584" s="24"/>
      <c r="E584" s="24"/>
      <c r="F584" s="24"/>
    </row>
    <row r="585" spans="4:6" ht="9.75">
      <c r="D585" s="24"/>
      <c r="E585" s="24"/>
      <c r="F585" s="24"/>
    </row>
    <row r="586" spans="4:6" ht="9.75">
      <c r="D586" s="24"/>
      <c r="E586" s="24"/>
      <c r="F586" s="24"/>
    </row>
    <row r="587" spans="4:6" ht="9.75">
      <c r="D587" s="24"/>
      <c r="E587" s="24"/>
      <c r="F587" s="24"/>
    </row>
    <row r="588" spans="4:6" ht="9.75">
      <c r="D588" s="24"/>
      <c r="E588" s="24"/>
      <c r="F588" s="24"/>
    </row>
    <row r="589" spans="4:6" ht="9.75">
      <c r="D589" s="24"/>
      <c r="E589" s="24"/>
      <c r="F589" s="24"/>
    </row>
    <row r="590" spans="4:6" ht="9.75">
      <c r="D590" s="24"/>
      <c r="E590" s="24"/>
      <c r="F590" s="24"/>
    </row>
    <row r="591" spans="4:6" ht="9.75">
      <c r="D591" s="24"/>
      <c r="E591" s="24"/>
      <c r="F591" s="24"/>
    </row>
    <row r="592" spans="4:6" ht="9.75">
      <c r="D592" s="24"/>
      <c r="E592" s="24"/>
      <c r="F592" s="24"/>
    </row>
    <row r="593" spans="4:6" ht="9.75">
      <c r="D593" s="24"/>
      <c r="E593" s="24"/>
      <c r="F593" s="24"/>
    </row>
    <row r="594" spans="4:6" ht="9.75">
      <c r="D594" s="24"/>
      <c r="E594" s="24"/>
      <c r="F594" s="24"/>
    </row>
    <row r="595" spans="4:6" ht="9.75">
      <c r="D595" s="24"/>
      <c r="E595" s="24"/>
      <c r="F595" s="24"/>
    </row>
    <row r="596" spans="4:6" ht="9.75">
      <c r="D596" s="24"/>
      <c r="E596" s="24"/>
      <c r="F596" s="24"/>
    </row>
    <row r="597" spans="4:6" ht="9.75">
      <c r="D597" s="24"/>
      <c r="E597" s="24"/>
      <c r="F597" s="24"/>
    </row>
    <row r="598" spans="4:6" ht="9.75">
      <c r="D598" s="24"/>
      <c r="E598" s="24"/>
      <c r="F598" s="24"/>
    </row>
    <row r="599" spans="4:6" ht="9.75">
      <c r="D599" s="24"/>
      <c r="E599" s="24"/>
      <c r="F599" s="24"/>
    </row>
    <row r="600" spans="4:6" ht="9.75">
      <c r="D600" s="24"/>
      <c r="E600" s="24"/>
      <c r="F600" s="24"/>
    </row>
    <row r="601" spans="4:6" ht="9.75">
      <c r="D601" s="24"/>
      <c r="E601" s="24"/>
      <c r="F601" s="24"/>
    </row>
    <row r="602" spans="4:6" ht="9.75">
      <c r="D602" s="24"/>
      <c r="E602" s="24"/>
      <c r="F602" s="24"/>
    </row>
    <row r="603" spans="4:6" ht="9.75">
      <c r="D603" s="24"/>
      <c r="E603" s="24"/>
      <c r="F603" s="24"/>
    </row>
    <row r="604" spans="4:6" ht="9.75">
      <c r="D604" s="24"/>
      <c r="E604" s="24"/>
      <c r="F604" s="24"/>
    </row>
    <row r="605" spans="4:6" ht="9.75">
      <c r="D605" s="24"/>
      <c r="E605" s="24"/>
      <c r="F605" s="24"/>
    </row>
    <row r="606" spans="4:6" ht="9.75">
      <c r="D606" s="24"/>
      <c r="E606" s="24"/>
      <c r="F606" s="24"/>
    </row>
    <row r="607" spans="4:6" ht="9.75">
      <c r="D607" s="24"/>
      <c r="E607" s="24"/>
      <c r="F607" s="24"/>
    </row>
    <row r="608" spans="4:6" ht="9.75">
      <c r="D608" s="24"/>
      <c r="E608" s="24"/>
      <c r="F608" s="24"/>
    </row>
    <row r="609" spans="4:6" ht="9.75">
      <c r="D609" s="24"/>
      <c r="E609" s="24"/>
      <c r="F609" s="24"/>
    </row>
    <row r="610" spans="4:6" ht="9.75">
      <c r="D610" s="24"/>
      <c r="E610" s="24"/>
      <c r="F610" s="24"/>
    </row>
    <row r="611" spans="4:6" ht="9.75">
      <c r="D611" s="24"/>
      <c r="E611" s="24"/>
      <c r="F611" s="24"/>
    </row>
    <row r="612" spans="4:6" ht="9.75">
      <c r="D612" s="24"/>
      <c r="E612" s="24"/>
      <c r="F612" s="24"/>
    </row>
    <row r="613" spans="4:6" ht="9.75">
      <c r="D613" s="24"/>
      <c r="E613" s="24"/>
      <c r="F613" s="24"/>
    </row>
    <row r="614" spans="4:6" ht="9.75">
      <c r="D614" s="24"/>
      <c r="E614" s="24"/>
      <c r="F614" s="24"/>
    </row>
    <row r="615" spans="4:6" ht="9.75">
      <c r="D615" s="24"/>
      <c r="E615" s="24"/>
      <c r="F615" s="24"/>
    </row>
    <row r="616" spans="4:6" ht="9.75">
      <c r="D616" s="24"/>
      <c r="E616" s="24"/>
      <c r="F616" s="24"/>
    </row>
    <row r="617" spans="4:6" ht="9.75">
      <c r="D617" s="24"/>
      <c r="E617" s="24"/>
      <c r="F617" s="24"/>
    </row>
    <row r="618" spans="4:6" ht="9.75">
      <c r="D618" s="24"/>
      <c r="E618" s="24"/>
      <c r="F618" s="24"/>
    </row>
    <row r="619" spans="4:6" ht="9.75">
      <c r="D619" s="24"/>
      <c r="E619" s="24"/>
      <c r="F619" s="24"/>
    </row>
    <row r="620" spans="4:6" ht="9.75">
      <c r="D620" s="24"/>
      <c r="E620" s="24"/>
      <c r="F620" s="24"/>
    </row>
    <row r="621" spans="4:6" ht="9.75">
      <c r="D621" s="24"/>
      <c r="E621" s="24"/>
      <c r="F621" s="24"/>
    </row>
    <row r="622" spans="4:6" ht="9.75">
      <c r="D622" s="24"/>
      <c r="E622" s="24"/>
      <c r="F622" s="24"/>
    </row>
    <row r="623" spans="4:6" ht="9.75">
      <c r="D623" s="24"/>
      <c r="E623" s="24"/>
      <c r="F623" s="24"/>
    </row>
    <row r="624" spans="4:6" ht="9.75">
      <c r="D624" s="24"/>
      <c r="E624" s="24"/>
      <c r="F624" s="24"/>
    </row>
    <row r="625" spans="4:6" ht="9.75">
      <c r="D625" s="24"/>
      <c r="E625" s="24"/>
      <c r="F625" s="24"/>
    </row>
    <row r="626" spans="4:6" ht="9.75">
      <c r="D626" s="24"/>
      <c r="E626" s="24"/>
      <c r="F626" s="24"/>
    </row>
    <row r="627" spans="4:6" ht="9.75">
      <c r="D627" s="24"/>
      <c r="E627" s="24"/>
      <c r="F627" s="24"/>
    </row>
    <row r="628" spans="4:6" ht="9.75">
      <c r="D628" s="24"/>
      <c r="E628" s="24"/>
      <c r="F628" s="24"/>
    </row>
    <row r="629" spans="4:6" ht="9.75">
      <c r="D629" s="24"/>
      <c r="E629" s="24"/>
      <c r="F629" s="24"/>
    </row>
    <row r="630" spans="4:6" ht="9.75">
      <c r="D630" s="24"/>
      <c r="E630" s="24"/>
      <c r="F630" s="24"/>
    </row>
    <row r="631" spans="4:6" ht="9.75">
      <c r="D631" s="24"/>
      <c r="E631" s="24"/>
      <c r="F631" s="24"/>
    </row>
    <row r="632" spans="4:6" ht="9.75">
      <c r="D632" s="24"/>
      <c r="E632" s="24"/>
      <c r="F632" s="24"/>
    </row>
    <row r="633" spans="4:6" ht="9.75">
      <c r="D633" s="24"/>
      <c r="E633" s="24"/>
      <c r="F633" s="24"/>
    </row>
    <row r="634" spans="4:6" ht="9.75">
      <c r="D634" s="24"/>
      <c r="E634" s="24"/>
      <c r="F634" s="24"/>
    </row>
    <row r="635" spans="4:6" ht="9.75">
      <c r="D635" s="24"/>
      <c r="E635" s="24"/>
      <c r="F635" s="24"/>
    </row>
    <row r="636" spans="4:6" ht="9.75">
      <c r="D636" s="24"/>
      <c r="E636" s="24"/>
      <c r="F636" s="24"/>
    </row>
    <row r="637" spans="4:6" ht="9.75">
      <c r="D637" s="24"/>
      <c r="E637" s="24"/>
      <c r="F637" s="24"/>
    </row>
    <row r="638" spans="4:6" ht="9.75">
      <c r="D638" s="24"/>
      <c r="E638" s="24"/>
      <c r="F638" s="24"/>
    </row>
    <row r="639" spans="4:6" ht="9.75">
      <c r="D639" s="24"/>
      <c r="E639" s="24"/>
      <c r="F639" s="24"/>
    </row>
    <row r="640" spans="4:6" ht="9.75">
      <c r="D640" s="24"/>
      <c r="E640" s="24"/>
      <c r="F640" s="24"/>
    </row>
    <row r="641" spans="4:6" ht="9.75">
      <c r="D641" s="24"/>
      <c r="E641" s="24"/>
      <c r="F641" s="24"/>
    </row>
    <row r="642" spans="4:6" ht="9.75">
      <c r="D642" s="24"/>
      <c r="E642" s="24"/>
      <c r="F642" s="24"/>
    </row>
    <row r="643" spans="4:6" ht="9.75">
      <c r="D643" s="24"/>
      <c r="E643" s="24"/>
      <c r="F643" s="24"/>
    </row>
    <row r="644" spans="4:6" ht="9.75">
      <c r="D644" s="24"/>
      <c r="E644" s="24"/>
      <c r="F644" s="24"/>
    </row>
    <row r="645" spans="4:6" ht="9.75">
      <c r="D645" s="24"/>
      <c r="E645" s="24"/>
      <c r="F645" s="24"/>
    </row>
    <row r="646" spans="4:6" ht="9.75">
      <c r="D646" s="24"/>
      <c r="E646" s="24"/>
      <c r="F646" s="24"/>
    </row>
    <row r="647" spans="4:6" ht="9.75">
      <c r="D647" s="24"/>
      <c r="E647" s="24"/>
      <c r="F647" s="24"/>
    </row>
    <row r="648" spans="4:6" ht="9.75">
      <c r="D648" s="24"/>
      <c r="E648" s="24"/>
      <c r="F648" s="24"/>
    </row>
    <row r="649" spans="4:6" ht="9.75">
      <c r="D649" s="24"/>
      <c r="E649" s="24"/>
      <c r="F649" s="24"/>
    </row>
    <row r="650" spans="4:6" ht="9.75">
      <c r="D650" s="24"/>
      <c r="E650" s="24"/>
      <c r="F650" s="24"/>
    </row>
    <row r="651" spans="4:6" ht="9.75">
      <c r="D651" s="24"/>
      <c r="E651" s="24"/>
      <c r="F651" s="24"/>
    </row>
    <row r="652" spans="4:6" ht="9.75">
      <c r="D652" s="24"/>
      <c r="E652" s="24"/>
      <c r="F652" s="24"/>
    </row>
    <row r="653" spans="4:6" ht="9.75">
      <c r="D653" s="24"/>
      <c r="E653" s="24"/>
      <c r="F653" s="24"/>
    </row>
    <row r="654" spans="4:6" ht="9.75">
      <c r="D654" s="24"/>
      <c r="E654" s="24"/>
      <c r="F654" s="24"/>
    </row>
    <row r="655" spans="4:6" ht="9.75">
      <c r="D655" s="24"/>
      <c r="E655" s="24"/>
      <c r="F655" s="24"/>
    </row>
    <row r="656" spans="4:6" ht="9.75">
      <c r="D656" s="24"/>
      <c r="E656" s="24"/>
      <c r="F656" s="24"/>
    </row>
    <row r="657" spans="4:6" ht="9.75">
      <c r="D657" s="24"/>
      <c r="E657" s="24"/>
      <c r="F657" s="24"/>
    </row>
    <row r="658" spans="4:6" ht="9.75">
      <c r="D658" s="24"/>
      <c r="E658" s="24"/>
      <c r="F658" s="24"/>
    </row>
    <row r="659" spans="4:6" ht="9.75">
      <c r="D659" s="24"/>
      <c r="E659" s="24"/>
      <c r="F659" s="24"/>
    </row>
    <row r="660" spans="4:6" ht="9.75">
      <c r="D660" s="24"/>
      <c r="E660" s="24"/>
      <c r="F660" s="24"/>
    </row>
    <row r="661" spans="4:6" ht="9.75">
      <c r="D661" s="24"/>
      <c r="E661" s="24"/>
      <c r="F661" s="24"/>
    </row>
    <row r="662" spans="4:6" ht="9.75">
      <c r="D662" s="24"/>
      <c r="E662" s="24"/>
      <c r="F662" s="24"/>
    </row>
    <row r="663" spans="4:6" ht="9.75">
      <c r="D663" s="24"/>
      <c r="E663" s="24"/>
      <c r="F663" s="24"/>
    </row>
    <row r="664" spans="4:6" ht="9.75">
      <c r="D664" s="24"/>
      <c r="E664" s="24"/>
      <c r="F664" s="24"/>
    </row>
    <row r="665" spans="4:6" ht="9.75">
      <c r="D665" s="24"/>
      <c r="E665" s="24"/>
      <c r="F665" s="24"/>
    </row>
    <row r="666" spans="4:6" ht="9.75">
      <c r="D666" s="24"/>
      <c r="E666" s="24"/>
      <c r="F666" s="24"/>
    </row>
    <row r="667" spans="4:6" ht="9.75">
      <c r="D667" s="24"/>
      <c r="E667" s="24"/>
      <c r="F667" s="24"/>
    </row>
    <row r="668" spans="4:6" ht="9.75">
      <c r="D668" s="24"/>
      <c r="E668" s="24"/>
      <c r="F668" s="24"/>
    </row>
    <row r="669" spans="4:6" ht="9.75">
      <c r="D669" s="24"/>
      <c r="E669" s="24"/>
      <c r="F669" s="24"/>
    </row>
    <row r="670" spans="4:6" ht="9.75">
      <c r="D670" s="24"/>
      <c r="E670" s="24"/>
      <c r="F670" s="24"/>
    </row>
    <row r="671" spans="4:6" ht="9.75">
      <c r="D671" s="24"/>
      <c r="E671" s="24"/>
      <c r="F671" s="24"/>
    </row>
    <row r="672" spans="4:6" ht="9.75">
      <c r="D672" s="24"/>
      <c r="E672" s="24"/>
      <c r="F672" s="24"/>
    </row>
    <row r="673" spans="4:6" ht="9.75">
      <c r="D673" s="24"/>
      <c r="E673" s="24"/>
      <c r="F673" s="24"/>
    </row>
    <row r="674" spans="4:6" ht="9.75">
      <c r="D674" s="24"/>
      <c r="E674" s="24"/>
      <c r="F674" s="24"/>
    </row>
    <row r="675" spans="4:6" ht="9.75">
      <c r="D675" s="24"/>
      <c r="E675" s="24"/>
      <c r="F675" s="24"/>
    </row>
    <row r="676" spans="4:6" ht="9.75">
      <c r="D676" s="24"/>
      <c r="E676" s="24"/>
      <c r="F676" s="24"/>
    </row>
    <row r="677" spans="4:6" ht="9.75">
      <c r="D677" s="24"/>
      <c r="E677" s="24"/>
      <c r="F677" s="24"/>
    </row>
    <row r="678" spans="4:6" ht="9.75">
      <c r="D678" s="24"/>
      <c r="E678" s="24"/>
      <c r="F678" s="24"/>
    </row>
    <row r="679" spans="4:6" ht="9.75">
      <c r="D679" s="24"/>
      <c r="E679" s="24"/>
      <c r="F679" s="24"/>
    </row>
    <row r="680" spans="4:6" ht="9.75">
      <c r="D680" s="24"/>
      <c r="E680" s="24"/>
      <c r="F680" s="24"/>
    </row>
    <row r="681" spans="4:6" ht="9.75">
      <c r="D681" s="24"/>
      <c r="E681" s="24"/>
      <c r="F681" s="24"/>
    </row>
    <row r="682" spans="4:6" ht="9.75">
      <c r="D682" s="24"/>
      <c r="E682" s="24"/>
      <c r="F682" s="24"/>
    </row>
    <row r="683" spans="4:6" ht="9.75">
      <c r="D683" s="24"/>
      <c r="E683" s="24"/>
      <c r="F683" s="24"/>
    </row>
    <row r="684" spans="4:6" ht="9.75">
      <c r="D684" s="24"/>
      <c r="E684" s="24"/>
      <c r="F684" s="24"/>
    </row>
    <row r="685" spans="4:6" ht="9.75">
      <c r="D685" s="24"/>
      <c r="E685" s="24"/>
      <c r="F685" s="24"/>
    </row>
    <row r="686" spans="4:6" ht="9.75">
      <c r="D686" s="24"/>
      <c r="E686" s="24"/>
      <c r="F686" s="24"/>
    </row>
    <row r="687" spans="4:6" ht="9.75">
      <c r="D687" s="24"/>
      <c r="E687" s="24"/>
      <c r="F687" s="24"/>
    </row>
    <row r="688" spans="4:6" ht="9.75">
      <c r="D688" s="24"/>
      <c r="E688" s="24"/>
      <c r="F688" s="24"/>
    </row>
    <row r="689" spans="4:6" ht="9.75">
      <c r="D689" s="24"/>
      <c r="E689" s="24"/>
      <c r="F689" s="24"/>
    </row>
    <row r="690" spans="4:6" ht="9.75">
      <c r="D690" s="24"/>
      <c r="E690" s="24"/>
      <c r="F690" s="24"/>
    </row>
    <row r="691" spans="4:6" ht="9.75">
      <c r="D691" s="24"/>
      <c r="E691" s="24"/>
      <c r="F691" s="24"/>
    </row>
    <row r="692" spans="4:6" ht="9.75">
      <c r="D692" s="24"/>
      <c r="E692" s="24"/>
      <c r="F692" s="24"/>
    </row>
    <row r="693" spans="4:6" ht="9.75">
      <c r="D693" s="24"/>
      <c r="E693" s="24"/>
      <c r="F693" s="24"/>
    </row>
    <row r="694" spans="4:6" ht="9.75">
      <c r="D694" s="24"/>
      <c r="E694" s="24"/>
      <c r="F694" s="24"/>
    </row>
    <row r="695" spans="4:6" ht="9.75">
      <c r="D695" s="24"/>
      <c r="E695" s="24"/>
      <c r="F695" s="24"/>
    </row>
    <row r="696" spans="4:6" ht="9.75">
      <c r="D696" s="24"/>
      <c r="E696" s="24"/>
      <c r="F696" s="24"/>
    </row>
    <row r="697" spans="4:6" ht="9.75">
      <c r="D697" s="24"/>
      <c r="E697" s="24"/>
      <c r="F697" s="24"/>
    </row>
    <row r="698" spans="4:6" ht="9.75">
      <c r="D698" s="24"/>
      <c r="E698" s="24"/>
      <c r="F698" s="24"/>
    </row>
    <row r="699" spans="4:6" ht="9.75">
      <c r="D699" s="24"/>
      <c r="E699" s="24"/>
      <c r="F699" s="24"/>
    </row>
    <row r="700" spans="4:6" ht="9.75">
      <c r="D700" s="24"/>
      <c r="E700" s="24"/>
      <c r="F700" s="24"/>
    </row>
    <row r="701" spans="4:6" ht="9.75">
      <c r="D701" s="24"/>
      <c r="E701" s="24"/>
      <c r="F701" s="24"/>
    </row>
    <row r="702" spans="4:6" ht="9.75">
      <c r="D702" s="24"/>
      <c r="E702" s="24"/>
      <c r="F702" s="24"/>
    </row>
    <row r="703" spans="4:6" ht="9.75">
      <c r="D703" s="24"/>
      <c r="E703" s="24"/>
      <c r="F703" s="24"/>
    </row>
    <row r="704" spans="4:6" ht="9.75">
      <c r="D704" s="24"/>
      <c r="E704" s="24"/>
      <c r="F704" s="24"/>
    </row>
    <row r="705" spans="4:6" ht="9.75">
      <c r="D705" s="24"/>
      <c r="E705" s="24"/>
      <c r="F705" s="24"/>
    </row>
    <row r="706" spans="4:6" ht="9.75">
      <c r="D706" s="24"/>
      <c r="E706" s="24"/>
      <c r="F706" s="24"/>
    </row>
    <row r="707" spans="4:6" ht="9.75">
      <c r="D707" s="24"/>
      <c r="E707" s="24"/>
      <c r="F707" s="24"/>
    </row>
    <row r="708" spans="4:6" ht="9.75">
      <c r="D708" s="24"/>
      <c r="E708" s="24"/>
      <c r="F708" s="24"/>
    </row>
    <row r="709" spans="4:6" ht="9.75">
      <c r="D709" s="24"/>
      <c r="E709" s="24"/>
      <c r="F709" s="24"/>
    </row>
    <row r="710" spans="4:6" ht="9.75">
      <c r="D710" s="24"/>
      <c r="E710" s="24"/>
      <c r="F710" s="24"/>
    </row>
    <row r="711" spans="4:6" ht="9.75">
      <c r="D711" s="24"/>
      <c r="E711" s="24"/>
      <c r="F711" s="24"/>
    </row>
    <row r="712" spans="4:6" ht="9.75">
      <c r="D712" s="24"/>
      <c r="E712" s="24"/>
      <c r="F712" s="24"/>
    </row>
    <row r="713" spans="4:6" ht="9.75">
      <c r="D713" s="24"/>
      <c r="E713" s="24"/>
      <c r="F713" s="24"/>
    </row>
    <row r="714" spans="4:6" ht="9.75">
      <c r="D714" s="24"/>
      <c r="E714" s="24"/>
      <c r="F714" s="24"/>
    </row>
    <row r="715" spans="4:6" ht="9.75">
      <c r="D715" s="24"/>
      <c r="E715" s="24"/>
      <c r="F715" s="24"/>
    </row>
    <row r="716" spans="4:6" ht="9.75">
      <c r="D716" s="24"/>
      <c r="E716" s="24"/>
      <c r="F716" s="24"/>
    </row>
    <row r="717" spans="4:6" ht="9.75">
      <c r="D717" s="24"/>
      <c r="E717" s="24"/>
      <c r="F717" s="24"/>
    </row>
    <row r="718" spans="4:6" ht="9.75">
      <c r="D718" s="24"/>
      <c r="E718" s="24"/>
      <c r="F718" s="24"/>
    </row>
    <row r="719" spans="4:6" ht="9.75">
      <c r="D719" s="24"/>
      <c r="E719" s="24"/>
      <c r="F719" s="24"/>
    </row>
    <row r="720" spans="4:6" ht="9.75">
      <c r="D720" s="24"/>
      <c r="E720" s="24"/>
      <c r="F720" s="24"/>
    </row>
    <row r="721" spans="4:6" ht="9.75">
      <c r="D721" s="24"/>
      <c r="E721" s="24"/>
      <c r="F721" s="24"/>
    </row>
    <row r="722" spans="4:6" ht="9.75">
      <c r="D722" s="24"/>
      <c r="E722" s="24"/>
      <c r="F722" s="24"/>
    </row>
    <row r="723" spans="4:6" ht="9.75">
      <c r="D723" s="24"/>
      <c r="E723" s="24"/>
      <c r="F723" s="24"/>
    </row>
    <row r="724" spans="4:6" ht="9.75">
      <c r="D724" s="24"/>
      <c r="E724" s="24"/>
      <c r="F724" s="24"/>
    </row>
    <row r="725" spans="4:6" ht="9.75">
      <c r="D725" s="24"/>
      <c r="E725" s="24"/>
      <c r="F725" s="24"/>
    </row>
    <row r="726" spans="4:6" ht="9.75">
      <c r="D726" s="24"/>
      <c r="E726" s="24"/>
      <c r="F726" s="24"/>
    </row>
    <row r="727" spans="4:6" ht="9.75">
      <c r="D727" s="24"/>
      <c r="E727" s="24"/>
      <c r="F727" s="24"/>
    </row>
    <row r="728" spans="4:6" ht="9.75">
      <c r="D728" s="24"/>
      <c r="E728" s="24"/>
      <c r="F728" s="24"/>
    </row>
    <row r="729" spans="4:6" ht="9.75">
      <c r="D729" s="24"/>
      <c r="E729" s="24"/>
      <c r="F729" s="24"/>
    </row>
    <row r="730" spans="4:6" ht="9.75">
      <c r="D730" s="24"/>
      <c r="E730" s="24"/>
      <c r="F730" s="24"/>
    </row>
    <row r="731" spans="4:6" ht="9.75">
      <c r="D731" s="24"/>
      <c r="E731" s="24"/>
      <c r="F731" s="24"/>
    </row>
    <row r="732" spans="4:6" ht="9.75">
      <c r="D732" s="24"/>
      <c r="E732" s="24"/>
      <c r="F732" s="24"/>
    </row>
    <row r="733" spans="4:6" ht="9.75">
      <c r="D733" s="24"/>
      <c r="E733" s="24"/>
      <c r="F733" s="24"/>
    </row>
    <row r="734" spans="4:6" ht="9.75">
      <c r="D734" s="24"/>
      <c r="E734" s="24"/>
      <c r="F734" s="24"/>
    </row>
    <row r="735" spans="4:6" ht="9.75">
      <c r="D735" s="24"/>
      <c r="E735" s="24"/>
      <c r="F735" s="24"/>
    </row>
    <row r="736" spans="4:6" ht="9.75">
      <c r="D736" s="24"/>
      <c r="E736" s="24"/>
      <c r="F736" s="24"/>
    </row>
    <row r="737" spans="4:6" ht="9.75">
      <c r="D737" s="24"/>
      <c r="E737" s="24"/>
      <c r="F737" s="24"/>
    </row>
    <row r="738" spans="4:6" ht="9.75">
      <c r="D738" s="24"/>
      <c r="E738" s="24"/>
      <c r="F738" s="24"/>
    </row>
    <row r="739" spans="4:6" ht="9.75">
      <c r="D739" s="24"/>
      <c r="E739" s="24"/>
      <c r="F739" s="24"/>
    </row>
    <row r="740" spans="4:6" ht="9.75">
      <c r="D740" s="24"/>
      <c r="E740" s="24"/>
      <c r="F740" s="24"/>
    </row>
    <row r="741" spans="4:6" ht="9.75">
      <c r="D741" s="24"/>
      <c r="E741" s="24"/>
      <c r="F741" s="24"/>
    </row>
    <row r="742" spans="4:6" ht="9.75">
      <c r="D742" s="24"/>
      <c r="E742" s="24"/>
      <c r="F742" s="24"/>
    </row>
    <row r="743" spans="4:6" ht="9.75">
      <c r="D743" s="24"/>
      <c r="E743" s="24"/>
      <c r="F743" s="24"/>
    </row>
    <row r="744" spans="4:6" ht="9.75">
      <c r="D744" s="24"/>
      <c r="E744" s="24"/>
      <c r="F744" s="24"/>
    </row>
    <row r="745" spans="4:6" ht="9.75">
      <c r="D745" s="24"/>
      <c r="E745" s="24"/>
      <c r="F745" s="24"/>
    </row>
    <row r="746" spans="4:6" ht="9.75">
      <c r="D746" s="24"/>
      <c r="E746" s="24"/>
      <c r="F746" s="24"/>
    </row>
    <row r="747" spans="4:6" ht="9.75">
      <c r="D747" s="24"/>
      <c r="E747" s="24"/>
      <c r="F747" s="24"/>
    </row>
    <row r="748" spans="4:6" ht="9.75">
      <c r="D748" s="24"/>
      <c r="E748" s="24"/>
      <c r="F748" s="24"/>
    </row>
    <row r="749" spans="4:6" ht="9.75">
      <c r="D749" s="24"/>
      <c r="E749" s="24"/>
      <c r="F749" s="24"/>
    </row>
    <row r="750" spans="4:6" ht="9.75">
      <c r="D750" s="24"/>
      <c r="E750" s="24"/>
      <c r="F750" s="24"/>
    </row>
    <row r="751" spans="4:6" ht="9.75">
      <c r="D751" s="24"/>
      <c r="E751" s="24"/>
      <c r="F751" s="24"/>
    </row>
    <row r="752" spans="4:6" ht="9.75">
      <c r="D752" s="24"/>
      <c r="E752" s="24"/>
      <c r="F752" s="24"/>
    </row>
    <row r="753" spans="4:6" ht="9.75">
      <c r="D753" s="24"/>
      <c r="E753" s="24"/>
      <c r="F753" s="24"/>
    </row>
    <row r="754" spans="4:6" ht="9.75">
      <c r="D754" s="24"/>
      <c r="E754" s="24"/>
      <c r="F754" s="24"/>
    </row>
    <row r="755" spans="4:6" ht="9.75">
      <c r="D755" s="24"/>
      <c r="E755" s="24"/>
      <c r="F755" s="24"/>
    </row>
    <row r="756" spans="4:6" ht="9.75">
      <c r="D756" s="24"/>
      <c r="E756" s="24"/>
      <c r="F756" s="24"/>
    </row>
    <row r="757" spans="4:6" ht="9.75">
      <c r="D757" s="24"/>
      <c r="E757" s="24"/>
      <c r="F757" s="24"/>
    </row>
    <row r="758" spans="4:6" ht="9.75">
      <c r="D758" s="24"/>
      <c r="E758" s="24"/>
      <c r="F758" s="24"/>
    </row>
    <row r="759" spans="4:6" ht="9.75">
      <c r="D759" s="24"/>
      <c r="E759" s="24"/>
      <c r="F759" s="24"/>
    </row>
    <row r="760" spans="4:6" ht="9.75">
      <c r="D760" s="24"/>
      <c r="E760" s="24"/>
      <c r="F760" s="24"/>
    </row>
    <row r="761" spans="4:6" ht="9.75">
      <c r="D761" s="24"/>
      <c r="E761" s="24"/>
      <c r="F761" s="24"/>
    </row>
    <row r="762" spans="4:6" ht="9.75">
      <c r="D762" s="24"/>
      <c r="E762" s="24"/>
      <c r="F762" s="24"/>
    </row>
    <row r="763" spans="4:6" ht="9.75">
      <c r="D763" s="24"/>
      <c r="E763" s="24"/>
      <c r="F763" s="24"/>
    </row>
  </sheetData>
  <sheetProtection/>
  <mergeCells count="403">
    <mergeCell ref="A162:A163"/>
    <mergeCell ref="B162:B163"/>
    <mergeCell ref="C162:C163"/>
    <mergeCell ref="E162:E163"/>
    <mergeCell ref="F162:F163"/>
    <mergeCell ref="A164:A165"/>
    <mergeCell ref="B164:B165"/>
    <mergeCell ref="C164:C165"/>
    <mergeCell ref="E164:E165"/>
    <mergeCell ref="F164:F165"/>
    <mergeCell ref="A158:A159"/>
    <mergeCell ref="B158:B159"/>
    <mergeCell ref="C158:C159"/>
    <mergeCell ref="E158:E159"/>
    <mergeCell ref="F158:F159"/>
    <mergeCell ref="A160:A161"/>
    <mergeCell ref="B160:B161"/>
    <mergeCell ref="C160:C161"/>
    <mergeCell ref="E160:E161"/>
    <mergeCell ref="F160:F161"/>
    <mergeCell ref="A154:A155"/>
    <mergeCell ref="B154:B155"/>
    <mergeCell ref="C154:C155"/>
    <mergeCell ref="E154:E155"/>
    <mergeCell ref="F154:F155"/>
    <mergeCell ref="A156:A157"/>
    <mergeCell ref="B156:B157"/>
    <mergeCell ref="C156:C157"/>
    <mergeCell ref="E156:E157"/>
    <mergeCell ref="F156:F157"/>
    <mergeCell ref="A150:A151"/>
    <mergeCell ref="B150:B151"/>
    <mergeCell ref="C150:C151"/>
    <mergeCell ref="E150:E151"/>
    <mergeCell ref="F150:F151"/>
    <mergeCell ref="A152:A153"/>
    <mergeCell ref="B152:B153"/>
    <mergeCell ref="C152:C153"/>
    <mergeCell ref="E152:E153"/>
    <mergeCell ref="F152:F153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42:A143"/>
    <mergeCell ref="B142:B143"/>
    <mergeCell ref="C142:C143"/>
    <mergeCell ref="E142:E143"/>
    <mergeCell ref="F142:F143"/>
    <mergeCell ref="A144:A145"/>
    <mergeCell ref="B144:B145"/>
    <mergeCell ref="C144:C145"/>
    <mergeCell ref="E144:E145"/>
    <mergeCell ref="F144:F145"/>
    <mergeCell ref="A138:A139"/>
    <mergeCell ref="B138:B139"/>
    <mergeCell ref="C138:C139"/>
    <mergeCell ref="E138:E139"/>
    <mergeCell ref="F138:F139"/>
    <mergeCell ref="A140:A141"/>
    <mergeCell ref="B140:B141"/>
    <mergeCell ref="C140:C141"/>
    <mergeCell ref="E140:E141"/>
    <mergeCell ref="F140:F141"/>
    <mergeCell ref="A134:A135"/>
    <mergeCell ref="B134:B135"/>
    <mergeCell ref="C134:C135"/>
    <mergeCell ref="E134:E135"/>
    <mergeCell ref="F134:F135"/>
    <mergeCell ref="A136:A137"/>
    <mergeCell ref="B136:B137"/>
    <mergeCell ref="C136:C137"/>
    <mergeCell ref="E136:E137"/>
    <mergeCell ref="F136:F137"/>
    <mergeCell ref="A130:A131"/>
    <mergeCell ref="B130:B131"/>
    <mergeCell ref="C130:C131"/>
    <mergeCell ref="E130:E131"/>
    <mergeCell ref="F130:F131"/>
    <mergeCell ref="A132:A133"/>
    <mergeCell ref="B132:B133"/>
    <mergeCell ref="C132:C133"/>
    <mergeCell ref="E132:E133"/>
    <mergeCell ref="F132:F133"/>
    <mergeCell ref="A126:A127"/>
    <mergeCell ref="B126:B127"/>
    <mergeCell ref="C126:C127"/>
    <mergeCell ref="E126:E127"/>
    <mergeCell ref="F126:F127"/>
    <mergeCell ref="A128:A129"/>
    <mergeCell ref="B128:B129"/>
    <mergeCell ref="C128:C129"/>
    <mergeCell ref="E128:E129"/>
    <mergeCell ref="F128:F129"/>
    <mergeCell ref="A122:A123"/>
    <mergeCell ref="B122:B123"/>
    <mergeCell ref="C122:C123"/>
    <mergeCell ref="E122:E123"/>
    <mergeCell ref="F122:F123"/>
    <mergeCell ref="A124:A125"/>
    <mergeCell ref="B124:B125"/>
    <mergeCell ref="C124:C125"/>
    <mergeCell ref="E124:E125"/>
    <mergeCell ref="F124:F125"/>
    <mergeCell ref="A118:A119"/>
    <mergeCell ref="B118:B119"/>
    <mergeCell ref="C118:C119"/>
    <mergeCell ref="E118:E119"/>
    <mergeCell ref="F118:F119"/>
    <mergeCell ref="A120:A121"/>
    <mergeCell ref="B120:B121"/>
    <mergeCell ref="C120:C121"/>
    <mergeCell ref="E120:E121"/>
    <mergeCell ref="F120:F121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06:A107"/>
    <mergeCell ref="B106:B107"/>
    <mergeCell ref="C106:C107"/>
    <mergeCell ref="E106:E107"/>
    <mergeCell ref="F106:F107"/>
    <mergeCell ref="A108:A109"/>
    <mergeCell ref="B108:B109"/>
    <mergeCell ref="C108:C109"/>
    <mergeCell ref="E108:E109"/>
    <mergeCell ref="F108:F109"/>
    <mergeCell ref="A102:A103"/>
    <mergeCell ref="B102:B103"/>
    <mergeCell ref="C102:C103"/>
    <mergeCell ref="E102:E103"/>
    <mergeCell ref="F102:F103"/>
    <mergeCell ref="A104:A105"/>
    <mergeCell ref="B104:B105"/>
    <mergeCell ref="C104:C105"/>
    <mergeCell ref="E104:E105"/>
    <mergeCell ref="F104:F105"/>
    <mergeCell ref="A98:A99"/>
    <mergeCell ref="B98:B99"/>
    <mergeCell ref="C98:C99"/>
    <mergeCell ref="E98:E99"/>
    <mergeCell ref="F98:F99"/>
    <mergeCell ref="A100:A101"/>
    <mergeCell ref="B100:B101"/>
    <mergeCell ref="C100:C101"/>
    <mergeCell ref="E100:E101"/>
    <mergeCell ref="F100:F101"/>
    <mergeCell ref="A94:A95"/>
    <mergeCell ref="B94:B95"/>
    <mergeCell ref="C94:C95"/>
    <mergeCell ref="E94:E95"/>
    <mergeCell ref="F94:F95"/>
    <mergeCell ref="A96:A97"/>
    <mergeCell ref="B96:B97"/>
    <mergeCell ref="C96:C97"/>
    <mergeCell ref="E96:E97"/>
    <mergeCell ref="F96:F97"/>
    <mergeCell ref="A90:A91"/>
    <mergeCell ref="B90:B91"/>
    <mergeCell ref="C90:C91"/>
    <mergeCell ref="E90:E91"/>
    <mergeCell ref="F90:F91"/>
    <mergeCell ref="A92:A93"/>
    <mergeCell ref="B92:B93"/>
    <mergeCell ref="C92:C93"/>
    <mergeCell ref="E92:E93"/>
    <mergeCell ref="F92:F93"/>
    <mergeCell ref="A86:A87"/>
    <mergeCell ref="B86:B87"/>
    <mergeCell ref="C86:C87"/>
    <mergeCell ref="E86:E87"/>
    <mergeCell ref="F86:F87"/>
    <mergeCell ref="A88:A89"/>
    <mergeCell ref="B88:B89"/>
    <mergeCell ref="C88:C89"/>
    <mergeCell ref="E88:E89"/>
    <mergeCell ref="F88:F89"/>
    <mergeCell ref="A82:A83"/>
    <mergeCell ref="B82:B83"/>
    <mergeCell ref="C82:C83"/>
    <mergeCell ref="E82:E83"/>
    <mergeCell ref="F82:F83"/>
    <mergeCell ref="A84:A85"/>
    <mergeCell ref="B84:B85"/>
    <mergeCell ref="C84:C85"/>
    <mergeCell ref="E84:E85"/>
    <mergeCell ref="F84:F85"/>
    <mergeCell ref="A78:A79"/>
    <mergeCell ref="B78:B79"/>
    <mergeCell ref="C78:C79"/>
    <mergeCell ref="E78:E79"/>
    <mergeCell ref="F78:F79"/>
    <mergeCell ref="A80:A81"/>
    <mergeCell ref="B80:B81"/>
    <mergeCell ref="C80:C81"/>
    <mergeCell ref="E80:E81"/>
    <mergeCell ref="F80:F81"/>
    <mergeCell ref="A74:A75"/>
    <mergeCell ref="B74:B75"/>
    <mergeCell ref="C74:C75"/>
    <mergeCell ref="E74:E75"/>
    <mergeCell ref="F74:F75"/>
    <mergeCell ref="A76:A77"/>
    <mergeCell ref="B76:B77"/>
    <mergeCell ref="C76:C77"/>
    <mergeCell ref="E76:E77"/>
    <mergeCell ref="F76:F77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66:A67"/>
    <mergeCell ref="B66:B67"/>
    <mergeCell ref="C66:C67"/>
    <mergeCell ref="E66:E67"/>
    <mergeCell ref="F66:F67"/>
    <mergeCell ref="A68:A69"/>
    <mergeCell ref="B68:B69"/>
    <mergeCell ref="C68:C69"/>
    <mergeCell ref="E68:E69"/>
    <mergeCell ref="F68:F69"/>
    <mergeCell ref="A62:A63"/>
    <mergeCell ref="B62:B63"/>
    <mergeCell ref="C62:C63"/>
    <mergeCell ref="E62:E63"/>
    <mergeCell ref="F62:F63"/>
    <mergeCell ref="A64:A65"/>
    <mergeCell ref="B64:B65"/>
    <mergeCell ref="C64:C65"/>
    <mergeCell ref="E64:E65"/>
    <mergeCell ref="F64:F65"/>
    <mergeCell ref="A58:A59"/>
    <mergeCell ref="B58:B59"/>
    <mergeCell ref="C58:C59"/>
    <mergeCell ref="E58:E59"/>
    <mergeCell ref="F58:F59"/>
    <mergeCell ref="A60:A61"/>
    <mergeCell ref="B60:B61"/>
    <mergeCell ref="C60:C61"/>
    <mergeCell ref="E60:E61"/>
    <mergeCell ref="F60:F61"/>
    <mergeCell ref="A54:A55"/>
    <mergeCell ref="B54:B55"/>
    <mergeCell ref="C54:C55"/>
    <mergeCell ref="E54:E55"/>
    <mergeCell ref="F54:F55"/>
    <mergeCell ref="A56:A57"/>
    <mergeCell ref="B56:B57"/>
    <mergeCell ref="C56:C57"/>
    <mergeCell ref="E56:E57"/>
    <mergeCell ref="F56:F57"/>
    <mergeCell ref="A50:A51"/>
    <mergeCell ref="B50:B51"/>
    <mergeCell ref="C50:C51"/>
    <mergeCell ref="E50:E51"/>
    <mergeCell ref="F50:F51"/>
    <mergeCell ref="A52:A53"/>
    <mergeCell ref="B52:B53"/>
    <mergeCell ref="C52:C53"/>
    <mergeCell ref="E52:E53"/>
    <mergeCell ref="F52:F53"/>
    <mergeCell ref="A46:A47"/>
    <mergeCell ref="B46:B47"/>
    <mergeCell ref="C46:C47"/>
    <mergeCell ref="E46:E47"/>
    <mergeCell ref="F46:F47"/>
    <mergeCell ref="A48:A49"/>
    <mergeCell ref="B48:B49"/>
    <mergeCell ref="C48:C49"/>
    <mergeCell ref="E48:E49"/>
    <mergeCell ref="F48:F49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5:B5"/>
    <mergeCell ref="C5:F5"/>
    <mergeCell ref="A7:A8"/>
    <mergeCell ref="B7:B8"/>
    <mergeCell ref="C7:C8"/>
    <mergeCell ref="D7:E7"/>
    <mergeCell ref="A1:F1"/>
    <mergeCell ref="A2:B2"/>
    <mergeCell ref="C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zoomScale="130" zoomScaleNormal="130" zoomScalePageLayoutView="0" workbookViewId="0" topLeftCell="A19">
      <selection activeCell="D28" sqref="D28"/>
    </sheetView>
  </sheetViews>
  <sheetFormatPr defaultColWidth="9.140625" defaultRowHeight="12.75"/>
  <cols>
    <col min="1" max="1" width="5.00390625" style="18" customWidth="1"/>
    <col min="2" max="2" width="41.421875" style="25" customWidth="1"/>
    <col min="3" max="3" width="5.140625" style="23" bestFit="1" customWidth="1"/>
    <col min="4" max="4" width="16.421875" style="18" bestFit="1" customWidth="1"/>
    <col min="5" max="5" width="15.8515625" style="18" bestFit="1" customWidth="1"/>
    <col min="6" max="16384" width="9.140625" style="18" customWidth="1"/>
  </cols>
  <sheetData>
    <row r="1" spans="1:5" s="17" customFormat="1" ht="12" thickBot="1">
      <c r="A1" s="278" t="s">
        <v>453</v>
      </c>
      <c r="B1" s="278"/>
      <c r="C1" s="278"/>
      <c r="D1" s="278"/>
      <c r="E1" s="278"/>
    </row>
    <row r="2" spans="1:5" s="17" customFormat="1" ht="12.75">
      <c r="A2" s="319" t="s">
        <v>267</v>
      </c>
      <c r="B2" s="319"/>
      <c r="C2" s="323" t="s">
        <v>532</v>
      </c>
      <c r="D2" s="324"/>
      <c r="E2" s="325"/>
    </row>
    <row r="3" spans="1:7" ht="12.75">
      <c r="A3" s="319" t="s">
        <v>266</v>
      </c>
      <c r="B3" s="319"/>
      <c r="C3" s="323" t="s">
        <v>404</v>
      </c>
      <c r="D3" s="324"/>
      <c r="E3" s="325"/>
      <c r="F3" s="35"/>
      <c r="G3" s="35"/>
    </row>
    <row r="4" spans="1:5" ht="15.75">
      <c r="A4" s="319" t="s">
        <v>221</v>
      </c>
      <c r="B4" s="319"/>
      <c r="C4" s="284" t="str">
        <f>IF(ISBLANK('[1]Ročná_správa'!B12),"  ",'[1]Ročná_správa'!B12)</f>
        <v>CEMMAC a.s.</v>
      </c>
      <c r="D4" s="321"/>
      <c r="E4" s="322"/>
    </row>
    <row r="5" spans="1:5" ht="15.75">
      <c r="A5" s="319" t="s">
        <v>122</v>
      </c>
      <c r="B5" s="320"/>
      <c r="C5" s="284" t="str">
        <f>IF(ISBLANK('[1]Ročná_správa'!E6),"  ",'[1]Ročná_správa'!E6)</f>
        <v>31412106</v>
      </c>
      <c r="D5" s="321"/>
      <c r="E5" s="322"/>
    </row>
    <row r="7" spans="1:5" ht="27">
      <c r="A7" s="26" t="s">
        <v>30</v>
      </c>
      <c r="B7" s="26" t="s">
        <v>75</v>
      </c>
      <c r="C7" s="27" t="s">
        <v>38</v>
      </c>
      <c r="D7" s="26" t="s">
        <v>283</v>
      </c>
      <c r="E7" s="26" t="s">
        <v>265</v>
      </c>
    </row>
    <row r="8" spans="1:5" ht="9.75">
      <c r="A8" s="28"/>
      <c r="B8" s="69" t="s">
        <v>72</v>
      </c>
      <c r="C8" s="67" t="s">
        <v>454</v>
      </c>
      <c r="D8" s="95">
        <v>36816466</v>
      </c>
      <c r="E8" s="95">
        <v>38654684</v>
      </c>
    </row>
    <row r="9" spans="1:5" ht="9.75">
      <c r="A9" s="28" t="s">
        <v>132</v>
      </c>
      <c r="B9" s="29" t="s">
        <v>73</v>
      </c>
      <c r="C9" s="30" t="s">
        <v>455</v>
      </c>
      <c r="D9" s="95">
        <f>D10+D14+D15+D16+D19+D22+D26+D29</f>
        <v>23932527</v>
      </c>
      <c r="E9" s="95">
        <v>25608386</v>
      </c>
    </row>
    <row r="10" spans="1:5" ht="9.75">
      <c r="A10" s="28" t="s">
        <v>149</v>
      </c>
      <c r="B10" s="29" t="s">
        <v>42</v>
      </c>
      <c r="C10" s="30" t="s">
        <v>456</v>
      </c>
      <c r="D10" s="95">
        <f>SUM(D11:D13)</f>
        <v>16414080</v>
      </c>
      <c r="E10" s="95">
        <v>16414080</v>
      </c>
    </row>
    <row r="11" spans="1:5" ht="9.75">
      <c r="A11" s="70" t="s">
        <v>457</v>
      </c>
      <c r="B11" s="31" t="s">
        <v>42</v>
      </c>
      <c r="C11" s="22" t="s">
        <v>458</v>
      </c>
      <c r="D11" s="94">
        <v>16414080</v>
      </c>
      <c r="E11" s="94">
        <v>16414080</v>
      </c>
    </row>
    <row r="12" spans="1:5" ht="9.75">
      <c r="A12" s="71" t="s">
        <v>39</v>
      </c>
      <c r="B12" s="31" t="s">
        <v>43</v>
      </c>
      <c r="C12" s="22" t="s">
        <v>459</v>
      </c>
      <c r="D12" s="94"/>
      <c r="E12" s="94"/>
    </row>
    <row r="13" spans="1:5" ht="9.75">
      <c r="A13" s="71" t="s">
        <v>145</v>
      </c>
      <c r="B13" s="31" t="s">
        <v>460</v>
      </c>
      <c r="C13" s="22" t="s">
        <v>461</v>
      </c>
      <c r="D13" s="94"/>
      <c r="E13" s="94"/>
    </row>
    <row r="14" spans="1:5" ht="9.75">
      <c r="A14" s="28" t="s">
        <v>150</v>
      </c>
      <c r="B14" s="29" t="s">
        <v>44</v>
      </c>
      <c r="C14" s="30" t="s">
        <v>462</v>
      </c>
      <c r="D14" s="95">
        <v>2310728</v>
      </c>
      <c r="E14" s="107">
        <v>2310728</v>
      </c>
    </row>
    <row r="15" spans="1:5" ht="9.75">
      <c r="A15" s="28" t="s">
        <v>151</v>
      </c>
      <c r="B15" s="29" t="s">
        <v>180</v>
      </c>
      <c r="C15" s="30" t="s">
        <v>463</v>
      </c>
      <c r="D15" s="95">
        <v>189816</v>
      </c>
      <c r="E15" s="107">
        <v>189816</v>
      </c>
    </row>
    <row r="16" spans="1:5" ht="9.75">
      <c r="A16" s="28" t="s">
        <v>152</v>
      </c>
      <c r="B16" s="29" t="s">
        <v>464</v>
      </c>
      <c r="C16" s="30" t="s">
        <v>465</v>
      </c>
      <c r="D16" s="95">
        <v>3282816</v>
      </c>
      <c r="E16" s="107">
        <v>3282816</v>
      </c>
    </row>
    <row r="17" spans="1:5" ht="9.75" customHeight="1">
      <c r="A17" s="71" t="s">
        <v>466</v>
      </c>
      <c r="B17" s="31" t="s">
        <v>467</v>
      </c>
      <c r="C17" s="22" t="s">
        <v>468</v>
      </c>
      <c r="D17" s="94">
        <v>3282816</v>
      </c>
      <c r="E17" s="94">
        <v>3282816</v>
      </c>
    </row>
    <row r="18" spans="1:5" ht="9.75" customHeight="1">
      <c r="A18" s="71" t="s">
        <v>39</v>
      </c>
      <c r="B18" s="31" t="s">
        <v>469</v>
      </c>
      <c r="C18" s="22" t="s">
        <v>470</v>
      </c>
      <c r="D18" s="94"/>
      <c r="E18" s="94"/>
    </row>
    <row r="19" spans="1:5" ht="9.75" customHeight="1">
      <c r="A19" s="28" t="s">
        <v>153</v>
      </c>
      <c r="B19" s="29" t="s">
        <v>471</v>
      </c>
      <c r="C19" s="30" t="s">
        <v>472</v>
      </c>
      <c r="D19" s="95">
        <f>SUM(D20:D21)</f>
        <v>1076291</v>
      </c>
      <c r="E19" s="107">
        <v>1076291</v>
      </c>
    </row>
    <row r="20" spans="1:5" ht="9.75" customHeight="1">
      <c r="A20" s="71" t="s">
        <v>473</v>
      </c>
      <c r="B20" s="31" t="s">
        <v>474</v>
      </c>
      <c r="C20" s="22" t="s">
        <v>475</v>
      </c>
      <c r="D20" s="94">
        <v>1076291</v>
      </c>
      <c r="E20" s="94">
        <v>1076291</v>
      </c>
    </row>
    <row r="21" spans="1:5" ht="9.75" customHeight="1">
      <c r="A21" s="71" t="s">
        <v>39</v>
      </c>
      <c r="B21" s="31" t="s">
        <v>476</v>
      </c>
      <c r="C21" s="22" t="s">
        <v>477</v>
      </c>
      <c r="D21" s="94"/>
      <c r="E21" s="94"/>
    </row>
    <row r="22" spans="1:5" ht="9.75" customHeight="1">
      <c r="A22" s="28" t="s">
        <v>478</v>
      </c>
      <c r="B22" s="29" t="s">
        <v>479</v>
      </c>
      <c r="C22" s="30" t="s">
        <v>480</v>
      </c>
      <c r="D22" s="95">
        <f>SUM(D23+D24+D25)</f>
        <v>0</v>
      </c>
      <c r="E22" s="96">
        <v>0</v>
      </c>
    </row>
    <row r="23" spans="1:5" ht="9.75">
      <c r="A23" s="71" t="s">
        <v>481</v>
      </c>
      <c r="B23" s="31" t="s">
        <v>45</v>
      </c>
      <c r="C23" s="22" t="s">
        <v>482</v>
      </c>
      <c r="D23" s="94"/>
      <c r="E23" s="94"/>
    </row>
    <row r="24" spans="1:5" ht="9.75">
      <c r="A24" s="71" t="s">
        <v>39</v>
      </c>
      <c r="B24" s="31" t="s">
        <v>61</v>
      </c>
      <c r="C24" s="22" t="s">
        <v>483</v>
      </c>
      <c r="D24" s="94"/>
      <c r="E24" s="94"/>
    </row>
    <row r="25" spans="1:5" ht="9.75">
      <c r="A25" s="71" t="s">
        <v>145</v>
      </c>
      <c r="B25" s="31" t="s">
        <v>223</v>
      </c>
      <c r="C25" s="22" t="s">
        <v>484</v>
      </c>
      <c r="D25" s="94"/>
      <c r="E25" s="94"/>
    </row>
    <row r="26" spans="1:5" ht="9.75">
      <c r="A26" s="28" t="s">
        <v>485</v>
      </c>
      <c r="B26" s="29" t="s">
        <v>181</v>
      </c>
      <c r="C26" s="30" t="s">
        <v>486</v>
      </c>
      <c r="D26" s="95">
        <f>SUM(D27+D28)</f>
        <v>28470</v>
      </c>
      <c r="E26" s="95">
        <v>28470</v>
      </c>
    </row>
    <row r="27" spans="1:5" ht="9.75">
      <c r="A27" s="70" t="s">
        <v>487</v>
      </c>
      <c r="B27" s="31" t="s">
        <v>62</v>
      </c>
      <c r="C27" s="22" t="s">
        <v>488</v>
      </c>
      <c r="D27" s="94">
        <v>28470</v>
      </c>
      <c r="E27" s="94">
        <v>28470</v>
      </c>
    </row>
    <row r="28" spans="1:5" ht="9.75">
      <c r="A28" s="71" t="s">
        <v>39</v>
      </c>
      <c r="B28" s="31" t="s">
        <v>63</v>
      </c>
      <c r="C28" s="22" t="s">
        <v>489</v>
      </c>
      <c r="D28" s="94"/>
      <c r="E28" s="94"/>
    </row>
    <row r="29" spans="1:5" ht="9.75">
      <c r="A29" s="28" t="s">
        <v>490</v>
      </c>
      <c r="B29" s="29" t="s">
        <v>285</v>
      </c>
      <c r="C29" s="30" t="s">
        <v>155</v>
      </c>
      <c r="D29" s="95">
        <f>+D8-D10-D14-D15-D16-D19-D26-D30-D70</f>
        <v>630326</v>
      </c>
      <c r="E29" s="95">
        <v>2306185</v>
      </c>
    </row>
    <row r="30" spans="1:5" ht="9.75">
      <c r="A30" s="28" t="s">
        <v>133</v>
      </c>
      <c r="B30" s="29" t="s">
        <v>74</v>
      </c>
      <c r="C30" s="30" t="s">
        <v>156</v>
      </c>
      <c r="D30" s="95">
        <f>D31+D47+D50+D51+D65+D68+D69</f>
        <v>10727484</v>
      </c>
      <c r="E30" s="95">
        <v>13037343</v>
      </c>
    </row>
    <row r="31" spans="1:7" ht="9.75">
      <c r="A31" s="28" t="s">
        <v>134</v>
      </c>
      <c r="B31" s="29" t="s">
        <v>491</v>
      </c>
      <c r="C31" s="30" t="s">
        <v>157</v>
      </c>
      <c r="D31" s="95">
        <f>SUM(D32+D36+D37+D38+D39+D40+D41+D42+D43+D44+D45+D46)</f>
        <v>1388805</v>
      </c>
      <c r="E31" s="95">
        <v>1388866</v>
      </c>
      <c r="G31" s="68"/>
    </row>
    <row r="32" spans="1:5" ht="9.75">
      <c r="A32" s="70" t="s">
        <v>416</v>
      </c>
      <c r="B32" s="31" t="s">
        <v>64</v>
      </c>
      <c r="C32" s="22" t="s">
        <v>159</v>
      </c>
      <c r="D32" s="94"/>
      <c r="E32" s="94"/>
    </row>
    <row r="33" spans="1:5" ht="19.5">
      <c r="A33" s="71" t="s">
        <v>420</v>
      </c>
      <c r="B33" s="31" t="s">
        <v>492</v>
      </c>
      <c r="C33" s="22" t="s">
        <v>160</v>
      </c>
      <c r="D33" s="94"/>
      <c r="E33" s="94"/>
    </row>
    <row r="34" spans="1:5" ht="19.5">
      <c r="A34" s="71" t="s">
        <v>422</v>
      </c>
      <c r="B34" s="31" t="s">
        <v>493</v>
      </c>
      <c r="C34" s="22" t="s">
        <v>161</v>
      </c>
      <c r="D34" s="94"/>
      <c r="E34" s="94"/>
    </row>
    <row r="35" spans="1:5" ht="9.75">
      <c r="A35" s="71" t="s">
        <v>424</v>
      </c>
      <c r="B35" s="31" t="s">
        <v>494</v>
      </c>
      <c r="C35" s="22" t="s">
        <v>162</v>
      </c>
      <c r="D35" s="94"/>
      <c r="E35" s="94"/>
    </row>
    <row r="36" spans="1:5" ht="9.75">
      <c r="A36" s="71" t="s">
        <v>39</v>
      </c>
      <c r="B36" s="31" t="s">
        <v>323</v>
      </c>
      <c r="C36" s="22" t="s">
        <v>163</v>
      </c>
      <c r="D36" s="94"/>
      <c r="E36" s="94"/>
    </row>
    <row r="37" spans="1:5" ht="9.75">
      <c r="A37" s="71" t="s">
        <v>145</v>
      </c>
      <c r="B37" s="31" t="s">
        <v>495</v>
      </c>
      <c r="C37" s="22" t="s">
        <v>164</v>
      </c>
      <c r="D37" s="94"/>
      <c r="E37" s="94"/>
    </row>
    <row r="38" spans="1:5" ht="19.5">
      <c r="A38" s="71" t="s">
        <v>146</v>
      </c>
      <c r="B38" s="31" t="s">
        <v>496</v>
      </c>
      <c r="C38" s="22" t="s">
        <v>165</v>
      </c>
      <c r="D38" s="94"/>
      <c r="E38" s="94"/>
    </row>
    <row r="39" spans="1:5" ht="9.75">
      <c r="A39" s="71" t="s">
        <v>147</v>
      </c>
      <c r="B39" s="31" t="s">
        <v>184</v>
      </c>
      <c r="C39" s="22" t="s">
        <v>166</v>
      </c>
      <c r="D39" s="94"/>
      <c r="E39" s="94"/>
    </row>
    <row r="40" spans="1:7" ht="9.75">
      <c r="A40" s="71" t="s">
        <v>141</v>
      </c>
      <c r="B40" s="31" t="s">
        <v>65</v>
      </c>
      <c r="C40" s="22" t="s">
        <v>167</v>
      </c>
      <c r="D40" s="94"/>
      <c r="E40" s="94"/>
      <c r="G40" s="68"/>
    </row>
    <row r="41" spans="1:5" ht="9.75">
      <c r="A41" s="71" t="s">
        <v>142</v>
      </c>
      <c r="B41" s="31" t="s">
        <v>182</v>
      </c>
      <c r="C41" s="22" t="s">
        <v>169</v>
      </c>
      <c r="D41" s="94"/>
      <c r="E41" s="94"/>
    </row>
    <row r="42" spans="1:5" ht="9.75">
      <c r="A42" s="71" t="s">
        <v>40</v>
      </c>
      <c r="B42" s="31" t="s">
        <v>183</v>
      </c>
      <c r="C42" s="22" t="s">
        <v>170</v>
      </c>
      <c r="D42" s="94"/>
      <c r="E42" s="94"/>
    </row>
    <row r="43" spans="1:5" ht="9.75">
      <c r="A43" s="71" t="s">
        <v>41</v>
      </c>
      <c r="B43" s="31" t="s">
        <v>66</v>
      </c>
      <c r="C43" s="22" t="s">
        <v>171</v>
      </c>
      <c r="D43" s="94">
        <v>6471</v>
      </c>
      <c r="E43" s="94">
        <v>6532</v>
      </c>
    </row>
    <row r="44" spans="1:5" ht="9.75">
      <c r="A44" s="71" t="s">
        <v>76</v>
      </c>
      <c r="B44" s="31" t="s">
        <v>497</v>
      </c>
      <c r="C44" s="22" t="s">
        <v>172</v>
      </c>
      <c r="D44" s="94"/>
      <c r="E44" s="94"/>
    </row>
    <row r="45" spans="1:5" ht="9.75">
      <c r="A45" s="71" t="s">
        <v>327</v>
      </c>
      <c r="B45" s="31" t="s">
        <v>498</v>
      </c>
      <c r="C45" s="22" t="s">
        <v>284</v>
      </c>
      <c r="D45" s="94"/>
      <c r="E45" s="94"/>
    </row>
    <row r="46" spans="1:5" ht="9.75">
      <c r="A46" s="71" t="s">
        <v>499</v>
      </c>
      <c r="B46" s="31" t="s">
        <v>67</v>
      </c>
      <c r="C46" s="22" t="s">
        <v>173</v>
      </c>
      <c r="D46" s="94">
        <v>1382334</v>
      </c>
      <c r="E46" s="94">
        <v>1382334</v>
      </c>
    </row>
    <row r="47" spans="1:5" ht="9.75">
      <c r="A47" s="28" t="s">
        <v>154</v>
      </c>
      <c r="B47" s="29" t="s">
        <v>500</v>
      </c>
      <c r="C47" s="30" t="s">
        <v>174</v>
      </c>
      <c r="D47" s="95">
        <f>D48+D49</f>
        <v>44356</v>
      </c>
      <c r="E47" s="95">
        <v>44356</v>
      </c>
    </row>
    <row r="48" spans="1:5" ht="9.75">
      <c r="A48" s="70" t="s">
        <v>418</v>
      </c>
      <c r="B48" s="31" t="s">
        <v>501</v>
      </c>
      <c r="C48" s="22" t="s">
        <v>328</v>
      </c>
      <c r="D48" s="94"/>
      <c r="E48" s="94"/>
    </row>
    <row r="49" spans="1:5" ht="9.75">
      <c r="A49" s="70" t="s">
        <v>39</v>
      </c>
      <c r="B49" s="31" t="s">
        <v>502</v>
      </c>
      <c r="C49" s="22" t="s">
        <v>287</v>
      </c>
      <c r="D49" s="94">
        <v>44356</v>
      </c>
      <c r="E49" s="94">
        <v>44356</v>
      </c>
    </row>
    <row r="50" spans="1:5" ht="9.75">
      <c r="A50" s="28" t="s">
        <v>140</v>
      </c>
      <c r="B50" s="29" t="s">
        <v>503</v>
      </c>
      <c r="C50" s="30" t="s">
        <v>504</v>
      </c>
      <c r="D50" s="95">
        <v>0</v>
      </c>
      <c r="E50" s="96">
        <v>0</v>
      </c>
    </row>
    <row r="51" spans="1:5" ht="9.75">
      <c r="A51" s="28" t="s">
        <v>168</v>
      </c>
      <c r="B51" s="29" t="s">
        <v>505</v>
      </c>
      <c r="C51" s="30" t="s">
        <v>290</v>
      </c>
      <c r="D51" s="95">
        <f>D52+D56+D57+D58+D59+D60+D61+D62+D63+D64</f>
        <v>3575787</v>
      </c>
      <c r="E51" s="95">
        <v>4235953</v>
      </c>
    </row>
    <row r="52" spans="1:5" ht="9.75">
      <c r="A52" s="28" t="s">
        <v>278</v>
      </c>
      <c r="B52" s="29" t="s">
        <v>506</v>
      </c>
      <c r="C52" s="30" t="s">
        <v>291</v>
      </c>
      <c r="D52" s="95">
        <f>D53+D54+D55</f>
        <v>2709458</v>
      </c>
      <c r="E52" s="95">
        <v>3439764</v>
      </c>
    </row>
    <row r="53" spans="1:5" ht="19.5">
      <c r="A53" s="71" t="s">
        <v>420</v>
      </c>
      <c r="B53" s="31" t="s">
        <v>492</v>
      </c>
      <c r="C53" s="22" t="s">
        <v>329</v>
      </c>
      <c r="D53" s="94"/>
      <c r="E53" s="94"/>
    </row>
    <row r="54" spans="1:5" ht="19.5">
      <c r="A54" s="71" t="s">
        <v>422</v>
      </c>
      <c r="B54" s="31" t="s">
        <v>493</v>
      </c>
      <c r="C54" s="22" t="s">
        <v>330</v>
      </c>
      <c r="D54" s="94"/>
      <c r="E54" s="94"/>
    </row>
    <row r="55" spans="1:5" ht="9.75">
      <c r="A55" s="71" t="s">
        <v>424</v>
      </c>
      <c r="B55" s="31" t="s">
        <v>494</v>
      </c>
      <c r="C55" s="22" t="s">
        <v>507</v>
      </c>
      <c r="D55" s="94">
        <v>2709458</v>
      </c>
      <c r="E55" s="94">
        <v>3439764</v>
      </c>
    </row>
    <row r="56" spans="1:5" ht="9.75">
      <c r="A56" s="71" t="s">
        <v>39</v>
      </c>
      <c r="B56" s="31" t="s">
        <v>323</v>
      </c>
      <c r="C56" s="22" t="s">
        <v>508</v>
      </c>
      <c r="D56" s="94"/>
      <c r="E56" s="94"/>
    </row>
    <row r="57" spans="1:5" ht="9.75">
      <c r="A57" s="71" t="s">
        <v>145</v>
      </c>
      <c r="B57" s="31" t="s">
        <v>495</v>
      </c>
      <c r="C57" s="22" t="s">
        <v>509</v>
      </c>
      <c r="D57" s="94"/>
      <c r="E57" s="94"/>
    </row>
    <row r="58" spans="1:5" ht="19.5">
      <c r="A58" s="71" t="s">
        <v>146</v>
      </c>
      <c r="B58" s="31" t="s">
        <v>496</v>
      </c>
      <c r="C58" s="22" t="s">
        <v>510</v>
      </c>
      <c r="D58" s="94"/>
      <c r="E58" s="94"/>
    </row>
    <row r="59" spans="1:5" ht="9.75">
      <c r="A59" s="71" t="s">
        <v>147</v>
      </c>
      <c r="B59" s="31" t="s">
        <v>68</v>
      </c>
      <c r="C59" s="22" t="s">
        <v>511</v>
      </c>
      <c r="D59" s="94">
        <v>9959</v>
      </c>
      <c r="E59" s="94">
        <v>10606</v>
      </c>
    </row>
    <row r="60" spans="1:5" ht="9.75">
      <c r="A60" s="71" t="s">
        <v>141</v>
      </c>
      <c r="B60" s="31" t="s">
        <v>69</v>
      </c>
      <c r="C60" s="22" t="s">
        <v>512</v>
      </c>
      <c r="D60" s="94">
        <v>198163</v>
      </c>
      <c r="E60" s="94">
        <v>167903</v>
      </c>
    </row>
    <row r="61" spans="1:5" ht="9.75">
      <c r="A61" s="71" t="s">
        <v>142</v>
      </c>
      <c r="B61" s="31" t="s">
        <v>225</v>
      </c>
      <c r="C61" s="22" t="s">
        <v>513</v>
      </c>
      <c r="D61" s="94">
        <v>105592</v>
      </c>
      <c r="E61" s="94">
        <v>111713</v>
      </c>
    </row>
    <row r="62" spans="1:5" ht="9.75">
      <c r="A62" s="71" t="s">
        <v>40</v>
      </c>
      <c r="B62" s="31" t="s">
        <v>70</v>
      </c>
      <c r="C62" s="22" t="s">
        <v>514</v>
      </c>
      <c r="D62" s="94">
        <v>546599</v>
      </c>
      <c r="E62" s="94">
        <v>499421</v>
      </c>
    </row>
    <row r="63" spans="1:5" ht="9.75">
      <c r="A63" s="71" t="s">
        <v>41</v>
      </c>
      <c r="B63" s="31" t="s">
        <v>515</v>
      </c>
      <c r="C63" s="22" t="s">
        <v>516</v>
      </c>
      <c r="D63" s="94"/>
      <c r="E63" s="94"/>
    </row>
    <row r="64" spans="1:5" ht="9.75">
      <c r="A64" s="71" t="s">
        <v>76</v>
      </c>
      <c r="B64" s="31" t="s">
        <v>517</v>
      </c>
      <c r="C64" s="22" t="s">
        <v>518</v>
      </c>
      <c r="D64" s="94">
        <v>6016</v>
      </c>
      <c r="E64" s="94">
        <v>6546</v>
      </c>
    </row>
    <row r="65" spans="1:5" ht="9.75">
      <c r="A65" s="28" t="s">
        <v>286</v>
      </c>
      <c r="B65" s="29" t="s">
        <v>519</v>
      </c>
      <c r="C65" s="30" t="s">
        <v>520</v>
      </c>
      <c r="D65" s="95">
        <f>SUM(D66:D67)</f>
        <v>218536</v>
      </c>
      <c r="E65" s="95">
        <v>1868168</v>
      </c>
    </row>
    <row r="66" spans="1:5" ht="9.75">
      <c r="A66" s="70" t="s">
        <v>444</v>
      </c>
      <c r="B66" s="31" t="s">
        <v>501</v>
      </c>
      <c r="C66" s="22" t="s">
        <v>521</v>
      </c>
      <c r="D66" s="94">
        <v>218536</v>
      </c>
      <c r="E66" s="94">
        <v>1802835</v>
      </c>
    </row>
    <row r="67" spans="1:5" ht="9.75">
      <c r="A67" s="71" t="s">
        <v>39</v>
      </c>
      <c r="B67" s="31" t="s">
        <v>502</v>
      </c>
      <c r="C67" s="22" t="s">
        <v>522</v>
      </c>
      <c r="D67" s="94"/>
      <c r="E67" s="94">
        <v>65333</v>
      </c>
    </row>
    <row r="68" spans="1:5" ht="9.75">
      <c r="A68" s="28" t="s">
        <v>523</v>
      </c>
      <c r="B68" s="29" t="s">
        <v>71</v>
      </c>
      <c r="C68" s="30" t="s">
        <v>524</v>
      </c>
      <c r="D68" s="95">
        <v>5500000</v>
      </c>
      <c r="E68" s="95">
        <v>5500000</v>
      </c>
    </row>
    <row r="69" spans="1:5" ht="9.75">
      <c r="A69" s="28" t="s">
        <v>525</v>
      </c>
      <c r="B69" s="29" t="s">
        <v>185</v>
      </c>
      <c r="C69" s="30" t="s">
        <v>526</v>
      </c>
      <c r="D69" s="95"/>
      <c r="E69" s="95"/>
    </row>
    <row r="70" spans="1:5" ht="9.75">
      <c r="A70" s="28" t="s">
        <v>143</v>
      </c>
      <c r="B70" s="29" t="s">
        <v>326</v>
      </c>
      <c r="C70" s="32">
        <v>141</v>
      </c>
      <c r="D70" s="95">
        <f>SUM(D71:D74)</f>
        <v>2156455</v>
      </c>
      <c r="E70" s="95">
        <v>8955</v>
      </c>
    </row>
    <row r="71" spans="1:5" ht="9.75">
      <c r="A71" s="70" t="s">
        <v>527</v>
      </c>
      <c r="B71" s="31" t="s">
        <v>288</v>
      </c>
      <c r="C71" s="22" t="s">
        <v>528</v>
      </c>
      <c r="D71" s="94"/>
      <c r="E71" s="94"/>
    </row>
    <row r="72" spans="1:5" ht="9.75">
      <c r="A72" s="108" t="s">
        <v>39</v>
      </c>
      <c r="B72" s="31" t="s">
        <v>289</v>
      </c>
      <c r="C72" s="22" t="s">
        <v>529</v>
      </c>
      <c r="D72" s="94"/>
      <c r="E72" s="94"/>
    </row>
    <row r="73" spans="1:5" ht="9.75">
      <c r="A73" s="108" t="s">
        <v>145</v>
      </c>
      <c r="B73" s="31" t="s">
        <v>292</v>
      </c>
      <c r="C73" s="22" t="s">
        <v>530</v>
      </c>
      <c r="D73" s="94"/>
      <c r="E73" s="94"/>
    </row>
    <row r="74" spans="1:5" ht="9.75">
      <c r="A74" s="108" t="s">
        <v>146</v>
      </c>
      <c r="B74" s="31" t="s">
        <v>293</v>
      </c>
      <c r="C74" s="22" t="s">
        <v>531</v>
      </c>
      <c r="D74" s="94">
        <v>2156455</v>
      </c>
      <c r="E74" s="94">
        <v>8955</v>
      </c>
    </row>
  </sheetData>
  <sheetProtection/>
  <mergeCells count="9"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32"/>
  <sheetViews>
    <sheetView tabSelected="1" zoomScalePageLayoutView="0" workbookViewId="0" topLeftCell="A52">
      <selection activeCell="I49" sqref="I49"/>
    </sheetView>
  </sheetViews>
  <sheetFormatPr defaultColWidth="9.140625" defaultRowHeight="12.75"/>
  <cols>
    <col min="1" max="1" width="5.140625" style="0" customWidth="1"/>
    <col min="2" max="2" width="45.28125" style="0" customWidth="1"/>
    <col min="4" max="4" width="5.421875" style="0" customWidth="1"/>
    <col min="5" max="5" width="19.140625" style="0" customWidth="1"/>
    <col min="6" max="6" width="6.421875" style="0" customWidth="1"/>
    <col min="7" max="7" width="19.57421875" style="0" customWidth="1"/>
    <col min="9" max="9" width="12.00390625" style="0" bestFit="1" customWidth="1"/>
  </cols>
  <sheetData>
    <row r="1" spans="1:7" ht="13.5" thickBot="1">
      <c r="A1" s="278" t="s">
        <v>294</v>
      </c>
      <c r="B1" s="278"/>
      <c r="C1" s="278"/>
      <c r="D1" s="278"/>
      <c r="E1" s="278"/>
      <c r="F1" s="97"/>
      <c r="G1" s="90"/>
    </row>
    <row r="2" spans="1:7" ht="15.75">
      <c r="A2" s="279" t="s">
        <v>267</v>
      </c>
      <c r="B2" s="280"/>
      <c r="C2" s="281" t="s">
        <v>532</v>
      </c>
      <c r="D2" s="356"/>
      <c r="E2" s="357"/>
      <c r="F2" s="357"/>
      <c r="G2" s="358"/>
    </row>
    <row r="3" spans="1:7" ht="15.75">
      <c r="A3" s="279" t="s">
        <v>266</v>
      </c>
      <c r="B3" s="280"/>
      <c r="C3" s="281" t="s">
        <v>347</v>
      </c>
      <c r="D3" s="356"/>
      <c r="E3" s="357"/>
      <c r="F3" s="357"/>
      <c r="G3" s="358"/>
    </row>
    <row r="4" spans="1:7" ht="15.75">
      <c r="A4" s="319" t="s">
        <v>221</v>
      </c>
      <c r="B4" s="319"/>
      <c r="C4" s="284" t="s">
        <v>333</v>
      </c>
      <c r="D4" s="359"/>
      <c r="E4" s="360"/>
      <c r="F4" s="360"/>
      <c r="G4" s="361"/>
    </row>
    <row r="5" spans="1:7" ht="15.75">
      <c r="A5" s="319" t="s">
        <v>122</v>
      </c>
      <c r="B5" s="320"/>
      <c r="C5" s="284">
        <v>31412106</v>
      </c>
      <c r="D5" s="359"/>
      <c r="E5" s="360"/>
      <c r="F5" s="360"/>
      <c r="G5" s="361"/>
    </row>
    <row r="7" spans="1:7" ht="12.75">
      <c r="A7" s="352" t="s">
        <v>30</v>
      </c>
      <c r="B7" s="352" t="s">
        <v>114</v>
      </c>
      <c r="C7" s="352" t="s">
        <v>38</v>
      </c>
      <c r="D7" s="362" t="s">
        <v>315</v>
      </c>
      <c r="E7" s="363"/>
      <c r="F7" s="362" t="s">
        <v>316</v>
      </c>
      <c r="G7" s="363"/>
    </row>
    <row r="8" spans="1:7" ht="12.75">
      <c r="A8" s="353"/>
      <c r="B8" s="353"/>
      <c r="C8" s="353"/>
      <c r="D8" s="364"/>
      <c r="E8" s="365"/>
      <c r="F8" s="364"/>
      <c r="G8" s="365"/>
    </row>
    <row r="9" spans="1:7" ht="12.75">
      <c r="A9" s="354"/>
      <c r="B9" s="354"/>
      <c r="C9" s="354"/>
      <c r="D9" s="103"/>
      <c r="E9" s="99" t="s">
        <v>317</v>
      </c>
      <c r="F9" s="100"/>
      <c r="G9" s="101" t="s">
        <v>317</v>
      </c>
    </row>
    <row r="10" spans="1:7" ht="12.75">
      <c r="A10" s="355"/>
      <c r="B10" s="355"/>
      <c r="C10" s="355"/>
      <c r="D10" s="104"/>
      <c r="E10" s="99" t="s">
        <v>318</v>
      </c>
      <c r="F10" s="102"/>
      <c r="G10" s="101" t="s">
        <v>318</v>
      </c>
    </row>
    <row r="11" spans="1:7" ht="12.75">
      <c r="A11" s="332" t="s">
        <v>199</v>
      </c>
      <c r="B11" s="336" t="s">
        <v>349</v>
      </c>
      <c r="C11" s="332" t="s">
        <v>175</v>
      </c>
      <c r="D11" s="350">
        <f>+D15+D17+D19</f>
        <v>5730006</v>
      </c>
      <c r="E11" s="351"/>
      <c r="F11" s="350">
        <f>+F15+F17+F19</f>
        <v>5107965</v>
      </c>
      <c r="G11" s="351"/>
    </row>
    <row r="12" spans="1:7" ht="12.75">
      <c r="A12" s="333"/>
      <c r="B12" s="337"/>
      <c r="C12" s="333"/>
      <c r="D12" s="350"/>
      <c r="E12" s="351"/>
      <c r="F12" s="350"/>
      <c r="G12" s="351"/>
    </row>
    <row r="13" spans="1:7" ht="12.75">
      <c r="A13" s="332" t="s">
        <v>215</v>
      </c>
      <c r="B13" s="336" t="s">
        <v>350</v>
      </c>
      <c r="C13" s="332" t="s">
        <v>176</v>
      </c>
      <c r="D13" s="350">
        <f>+D15+D17+D19+D21+D23+D25+D27</f>
        <v>5886676</v>
      </c>
      <c r="E13" s="351"/>
      <c r="F13" s="350">
        <f>+F15+F17+F19+F21+F23+F25+F27</f>
        <v>5562964</v>
      </c>
      <c r="G13" s="351"/>
    </row>
    <row r="14" spans="1:7" ht="12.75">
      <c r="A14" s="333"/>
      <c r="B14" s="337"/>
      <c r="C14" s="333"/>
      <c r="D14" s="350"/>
      <c r="E14" s="351"/>
      <c r="F14" s="350"/>
      <c r="G14" s="351"/>
    </row>
    <row r="15" spans="1:7" ht="12.75">
      <c r="A15" s="330" t="s">
        <v>198</v>
      </c>
      <c r="B15" s="328" t="s">
        <v>77</v>
      </c>
      <c r="C15" s="330" t="s">
        <v>177</v>
      </c>
      <c r="D15" s="346">
        <v>744666</v>
      </c>
      <c r="E15" s="347"/>
      <c r="F15" s="346"/>
      <c r="G15" s="347"/>
    </row>
    <row r="16" spans="1:7" ht="12.75">
      <c r="A16" s="331"/>
      <c r="B16" s="329"/>
      <c r="C16" s="331"/>
      <c r="D16" s="346"/>
      <c r="E16" s="347"/>
      <c r="F16" s="346"/>
      <c r="G16" s="347"/>
    </row>
    <row r="17" spans="1:7" ht="12.75">
      <c r="A17" s="330" t="s">
        <v>104</v>
      </c>
      <c r="B17" s="328" t="s">
        <v>79</v>
      </c>
      <c r="C17" s="330" t="s">
        <v>178</v>
      </c>
      <c r="D17" s="346">
        <v>4957303</v>
      </c>
      <c r="E17" s="347"/>
      <c r="F17" s="346">
        <v>4736042</v>
      </c>
      <c r="G17" s="347"/>
    </row>
    <row r="18" spans="1:7" ht="12.75">
      <c r="A18" s="331"/>
      <c r="B18" s="329"/>
      <c r="C18" s="331"/>
      <c r="D18" s="346"/>
      <c r="E18" s="347"/>
      <c r="F18" s="346"/>
      <c r="G18" s="347"/>
    </row>
    <row r="19" spans="1:7" ht="12.75">
      <c r="A19" s="330" t="s">
        <v>105</v>
      </c>
      <c r="B19" s="328" t="s">
        <v>351</v>
      </c>
      <c r="C19" s="330" t="s">
        <v>189</v>
      </c>
      <c r="D19" s="346">
        <v>28037</v>
      </c>
      <c r="E19" s="347"/>
      <c r="F19" s="346">
        <v>371923</v>
      </c>
      <c r="G19" s="347"/>
    </row>
    <row r="20" spans="1:7" ht="12.75">
      <c r="A20" s="331"/>
      <c r="B20" s="329"/>
      <c r="C20" s="331"/>
      <c r="D20" s="346"/>
      <c r="E20" s="347"/>
      <c r="F20" s="346"/>
      <c r="G20" s="347"/>
    </row>
    <row r="21" spans="1:7" ht="12.75">
      <c r="A21" s="330" t="s">
        <v>106</v>
      </c>
      <c r="B21" s="328" t="s">
        <v>80</v>
      </c>
      <c r="C21" s="330" t="s">
        <v>190</v>
      </c>
      <c r="D21" s="346">
        <v>119973</v>
      </c>
      <c r="E21" s="347"/>
      <c r="F21" s="346">
        <v>263729</v>
      </c>
      <c r="G21" s="347"/>
    </row>
    <row r="22" spans="1:7" ht="12.75">
      <c r="A22" s="331"/>
      <c r="B22" s="329"/>
      <c r="C22" s="331"/>
      <c r="D22" s="346"/>
      <c r="E22" s="347"/>
      <c r="F22" s="346"/>
      <c r="G22" s="347"/>
    </row>
    <row r="23" spans="1:7" ht="12.75">
      <c r="A23" s="330" t="s">
        <v>218</v>
      </c>
      <c r="B23" s="328" t="s">
        <v>81</v>
      </c>
      <c r="C23" s="330" t="s">
        <v>191</v>
      </c>
      <c r="D23" s="346"/>
      <c r="E23" s="347"/>
      <c r="F23" s="346"/>
      <c r="G23" s="347"/>
    </row>
    <row r="24" spans="1:7" ht="12.75">
      <c r="A24" s="331"/>
      <c r="B24" s="329"/>
      <c r="C24" s="331"/>
      <c r="D24" s="346"/>
      <c r="E24" s="347"/>
      <c r="F24" s="346"/>
      <c r="G24" s="347"/>
    </row>
    <row r="25" spans="1:7" ht="12.75" customHeight="1">
      <c r="A25" s="330" t="s">
        <v>107</v>
      </c>
      <c r="B25" s="328" t="s">
        <v>352</v>
      </c>
      <c r="C25" s="330" t="s">
        <v>192</v>
      </c>
      <c r="D25" s="346">
        <v>27027</v>
      </c>
      <c r="E25" s="347"/>
      <c r="F25" s="346">
        <v>47586</v>
      </c>
      <c r="G25" s="347"/>
    </row>
    <row r="26" spans="1:7" ht="12.75">
      <c r="A26" s="331"/>
      <c r="B26" s="329"/>
      <c r="C26" s="331"/>
      <c r="D26" s="346"/>
      <c r="E26" s="347"/>
      <c r="F26" s="346"/>
      <c r="G26" s="347"/>
    </row>
    <row r="27" spans="1:7" ht="12.75">
      <c r="A27" s="330" t="s">
        <v>108</v>
      </c>
      <c r="B27" s="328" t="s">
        <v>89</v>
      </c>
      <c r="C27" s="330" t="s">
        <v>193</v>
      </c>
      <c r="D27" s="346">
        <v>9670</v>
      </c>
      <c r="E27" s="347"/>
      <c r="F27" s="346">
        <v>143684</v>
      </c>
      <c r="G27" s="347"/>
    </row>
    <row r="28" spans="1:7" ht="12.75">
      <c r="A28" s="331"/>
      <c r="B28" s="329"/>
      <c r="C28" s="331"/>
      <c r="D28" s="346"/>
      <c r="E28" s="347"/>
      <c r="F28" s="346"/>
      <c r="G28" s="347"/>
    </row>
    <row r="29" spans="1:7" ht="12.75">
      <c r="A29" s="332" t="s">
        <v>215</v>
      </c>
      <c r="B29" s="336" t="s">
        <v>353</v>
      </c>
      <c r="C29" s="332" t="s">
        <v>354</v>
      </c>
      <c r="D29" s="344">
        <f>+D31+D33+D35+D37+D39+D49+D51+D57+D59+D61</f>
        <v>7540069</v>
      </c>
      <c r="E29" s="345"/>
      <c r="F29" s="344">
        <f>+F31+F33+F35+F37+F39+F49+F51+F57+F59+F61</f>
        <v>7092086</v>
      </c>
      <c r="G29" s="345"/>
    </row>
    <row r="30" spans="1:7" ht="12.75">
      <c r="A30" s="333"/>
      <c r="B30" s="337"/>
      <c r="C30" s="333"/>
      <c r="D30" s="344"/>
      <c r="E30" s="345"/>
      <c r="F30" s="344"/>
      <c r="G30" s="345"/>
    </row>
    <row r="31" spans="1:7" ht="12.75">
      <c r="A31" s="330" t="s">
        <v>132</v>
      </c>
      <c r="B31" s="328" t="s">
        <v>78</v>
      </c>
      <c r="C31" s="330" t="s">
        <v>355</v>
      </c>
      <c r="D31" s="346">
        <v>638169</v>
      </c>
      <c r="E31" s="347"/>
      <c r="F31" s="346"/>
      <c r="G31" s="347"/>
    </row>
    <row r="32" spans="1:7" ht="12.75">
      <c r="A32" s="331"/>
      <c r="B32" s="329"/>
      <c r="C32" s="331"/>
      <c r="D32" s="346"/>
      <c r="E32" s="347"/>
      <c r="F32" s="346"/>
      <c r="G32" s="347"/>
    </row>
    <row r="33" spans="1:7" ht="12.75">
      <c r="A33" s="330" t="s">
        <v>133</v>
      </c>
      <c r="B33" s="328" t="s">
        <v>82</v>
      </c>
      <c r="C33" s="330" t="s">
        <v>356</v>
      </c>
      <c r="D33" s="346">
        <v>3728493</v>
      </c>
      <c r="E33" s="347"/>
      <c r="F33" s="346">
        <v>3952402</v>
      </c>
      <c r="G33" s="347"/>
    </row>
    <row r="34" spans="1:7" ht="12.75">
      <c r="A34" s="331"/>
      <c r="B34" s="329"/>
      <c r="C34" s="331"/>
      <c r="D34" s="346"/>
      <c r="E34" s="347"/>
      <c r="F34" s="346"/>
      <c r="G34" s="347"/>
    </row>
    <row r="35" spans="1:7" ht="12.75">
      <c r="A35" s="330" t="s">
        <v>143</v>
      </c>
      <c r="B35" s="328" t="s">
        <v>357</v>
      </c>
      <c r="C35" s="330" t="s">
        <v>358</v>
      </c>
      <c r="D35" s="346"/>
      <c r="E35" s="347"/>
      <c r="F35" s="346"/>
      <c r="G35" s="347"/>
    </row>
    <row r="36" spans="1:7" ht="12.75">
      <c r="A36" s="331"/>
      <c r="B36" s="329"/>
      <c r="C36" s="331"/>
      <c r="D36" s="346"/>
      <c r="E36" s="347"/>
      <c r="F36" s="346"/>
      <c r="G36" s="347"/>
    </row>
    <row r="37" spans="1:7" ht="12.75">
      <c r="A37" s="330" t="s">
        <v>148</v>
      </c>
      <c r="B37" s="328" t="s">
        <v>83</v>
      </c>
      <c r="C37" s="330" t="s">
        <v>359</v>
      </c>
      <c r="D37" s="346">
        <v>1386989</v>
      </c>
      <c r="E37" s="347"/>
      <c r="F37" s="346">
        <v>1265289</v>
      </c>
      <c r="G37" s="347"/>
    </row>
    <row r="38" spans="1:7" ht="12.75">
      <c r="A38" s="331"/>
      <c r="B38" s="329"/>
      <c r="C38" s="331"/>
      <c r="D38" s="346"/>
      <c r="E38" s="347"/>
      <c r="F38" s="346"/>
      <c r="G38" s="347"/>
    </row>
    <row r="39" spans="1:7" ht="12.75">
      <c r="A39" s="330" t="s">
        <v>194</v>
      </c>
      <c r="B39" s="328" t="s">
        <v>103</v>
      </c>
      <c r="C39" s="330" t="s">
        <v>360</v>
      </c>
      <c r="D39" s="346">
        <f>+D41+D43+D45+D47</f>
        <v>893741</v>
      </c>
      <c r="E39" s="347"/>
      <c r="F39" s="346">
        <f>+F41+F43+F45+F47</f>
        <v>905624</v>
      </c>
      <c r="G39" s="347"/>
    </row>
    <row r="40" spans="1:7" ht="12.75">
      <c r="A40" s="331"/>
      <c r="B40" s="329"/>
      <c r="C40" s="331"/>
      <c r="D40" s="346"/>
      <c r="E40" s="347"/>
      <c r="F40" s="346"/>
      <c r="G40" s="347"/>
    </row>
    <row r="41" spans="1:7" ht="12.75">
      <c r="A41" s="330" t="s">
        <v>361</v>
      </c>
      <c r="B41" s="328" t="s">
        <v>84</v>
      </c>
      <c r="C41" s="330" t="s">
        <v>362</v>
      </c>
      <c r="D41" s="346">
        <v>637541</v>
      </c>
      <c r="E41" s="347"/>
      <c r="F41" s="346">
        <v>648322</v>
      </c>
      <c r="G41" s="347"/>
    </row>
    <row r="42" spans="1:7" ht="12.75">
      <c r="A42" s="331"/>
      <c r="B42" s="329"/>
      <c r="C42" s="331"/>
      <c r="D42" s="346"/>
      <c r="E42" s="347"/>
      <c r="F42" s="346"/>
      <c r="G42" s="347"/>
    </row>
    <row r="43" spans="1:7" ht="12.75">
      <c r="A43" s="330" t="s">
        <v>39</v>
      </c>
      <c r="B43" s="328" t="s">
        <v>85</v>
      </c>
      <c r="C43" s="330" t="s">
        <v>363</v>
      </c>
      <c r="D43" s="346"/>
      <c r="E43" s="347"/>
      <c r="F43" s="346"/>
      <c r="G43" s="347"/>
    </row>
    <row r="44" spans="1:7" ht="12.75">
      <c r="A44" s="331"/>
      <c r="B44" s="329"/>
      <c r="C44" s="331"/>
      <c r="D44" s="346"/>
      <c r="E44" s="347"/>
      <c r="F44" s="346"/>
      <c r="G44" s="347"/>
    </row>
    <row r="45" spans="1:7" ht="12.75" customHeight="1">
      <c r="A45" s="330" t="s">
        <v>145</v>
      </c>
      <c r="B45" s="328" t="s">
        <v>224</v>
      </c>
      <c r="C45" s="330" t="s">
        <v>364</v>
      </c>
      <c r="D45" s="346">
        <v>215957</v>
      </c>
      <c r="E45" s="347"/>
      <c r="F45" s="346">
        <v>222781</v>
      </c>
      <c r="G45" s="347"/>
    </row>
    <row r="46" spans="1:7" ht="12.75">
      <c r="A46" s="331"/>
      <c r="B46" s="329"/>
      <c r="C46" s="331"/>
      <c r="D46" s="346"/>
      <c r="E46" s="347"/>
      <c r="F46" s="346"/>
      <c r="G46" s="347"/>
    </row>
    <row r="47" spans="1:7" ht="12.75">
      <c r="A47" s="330" t="s">
        <v>146</v>
      </c>
      <c r="B47" s="328" t="s">
        <v>86</v>
      </c>
      <c r="C47" s="330" t="s">
        <v>365</v>
      </c>
      <c r="D47" s="346">
        <v>40243</v>
      </c>
      <c r="E47" s="347"/>
      <c r="F47" s="346">
        <v>34521</v>
      </c>
      <c r="G47" s="347"/>
    </row>
    <row r="48" spans="1:7" ht="12.75">
      <c r="A48" s="331"/>
      <c r="B48" s="329"/>
      <c r="C48" s="331"/>
      <c r="D48" s="346"/>
      <c r="E48" s="347"/>
      <c r="F48" s="346"/>
      <c r="G48" s="347"/>
    </row>
    <row r="49" spans="1:9" ht="12.75">
      <c r="A49" s="330" t="s">
        <v>195</v>
      </c>
      <c r="B49" s="328" t="s">
        <v>87</v>
      </c>
      <c r="C49" s="330" t="s">
        <v>366</v>
      </c>
      <c r="D49" s="346">
        <v>81545</v>
      </c>
      <c r="E49" s="347"/>
      <c r="F49" s="346">
        <v>67288</v>
      </c>
      <c r="G49" s="347"/>
      <c r="I49" s="109"/>
    </row>
    <row r="50" spans="1:7" ht="12.75">
      <c r="A50" s="331"/>
      <c r="B50" s="329"/>
      <c r="C50" s="331"/>
      <c r="D50" s="346"/>
      <c r="E50" s="347"/>
      <c r="F50" s="346"/>
      <c r="G50" s="347"/>
    </row>
    <row r="51" spans="1:7" ht="12.75" customHeight="1">
      <c r="A51" s="330" t="s">
        <v>196</v>
      </c>
      <c r="B51" s="328" t="s">
        <v>228</v>
      </c>
      <c r="C51" s="330" t="s">
        <v>295</v>
      </c>
      <c r="D51" s="346">
        <f>+D53+D55</f>
        <v>592034</v>
      </c>
      <c r="E51" s="347"/>
      <c r="F51" s="346">
        <v>639314</v>
      </c>
      <c r="G51" s="347"/>
    </row>
    <row r="52" spans="1:7" ht="12.75">
      <c r="A52" s="331"/>
      <c r="B52" s="329"/>
      <c r="C52" s="331"/>
      <c r="D52" s="346"/>
      <c r="E52" s="347"/>
      <c r="F52" s="346"/>
      <c r="G52" s="347"/>
    </row>
    <row r="53" spans="1:7" ht="12.75" customHeight="1">
      <c r="A53" s="330" t="s">
        <v>367</v>
      </c>
      <c r="B53" s="328" t="s">
        <v>368</v>
      </c>
      <c r="C53" s="330" t="s">
        <v>296</v>
      </c>
      <c r="D53" s="346">
        <v>592034</v>
      </c>
      <c r="E53" s="347"/>
      <c r="F53" s="346">
        <v>639314</v>
      </c>
      <c r="G53" s="347"/>
    </row>
    <row r="54" spans="1:7" ht="12.75">
      <c r="A54" s="331"/>
      <c r="B54" s="329"/>
      <c r="C54" s="331"/>
      <c r="D54" s="346"/>
      <c r="E54" s="347"/>
      <c r="F54" s="346"/>
      <c r="G54" s="347"/>
    </row>
    <row r="55" spans="1:7" ht="12.75" customHeight="1">
      <c r="A55" s="330" t="s">
        <v>39</v>
      </c>
      <c r="B55" s="328" t="s">
        <v>369</v>
      </c>
      <c r="C55" s="330" t="s">
        <v>297</v>
      </c>
      <c r="D55" s="346"/>
      <c r="E55" s="347"/>
      <c r="F55" s="346"/>
      <c r="G55" s="347"/>
    </row>
    <row r="56" spans="1:7" ht="12.75">
      <c r="A56" s="331"/>
      <c r="B56" s="329"/>
      <c r="C56" s="331"/>
      <c r="D56" s="346"/>
      <c r="E56" s="347"/>
      <c r="F56" s="346"/>
      <c r="G56" s="347"/>
    </row>
    <row r="57" spans="1:7" ht="12.75">
      <c r="A57" s="330" t="s">
        <v>197</v>
      </c>
      <c r="B57" s="328" t="s">
        <v>88</v>
      </c>
      <c r="C57" s="330" t="s">
        <v>298</v>
      </c>
      <c r="D57" s="346">
        <v>20220</v>
      </c>
      <c r="E57" s="347"/>
      <c r="F57" s="346">
        <v>42310</v>
      </c>
      <c r="G57" s="347"/>
    </row>
    <row r="58" spans="1:7" ht="12.75">
      <c r="A58" s="331"/>
      <c r="B58" s="329"/>
      <c r="C58" s="331"/>
      <c r="D58" s="346"/>
      <c r="E58" s="347"/>
      <c r="F58" s="346"/>
      <c r="G58" s="347"/>
    </row>
    <row r="59" spans="1:7" ht="12.75">
      <c r="A59" s="330" t="s">
        <v>198</v>
      </c>
      <c r="B59" s="328" t="s">
        <v>370</v>
      </c>
      <c r="C59" s="330" t="s">
        <v>299</v>
      </c>
      <c r="D59" s="346"/>
      <c r="E59" s="347"/>
      <c r="F59" s="346"/>
      <c r="G59" s="347"/>
    </row>
    <row r="60" spans="1:7" ht="12.75">
      <c r="A60" s="331"/>
      <c r="B60" s="329"/>
      <c r="C60" s="331"/>
      <c r="D60" s="346"/>
      <c r="E60" s="347"/>
      <c r="F60" s="346"/>
      <c r="G60" s="347"/>
    </row>
    <row r="61" spans="1:7" ht="12.75">
      <c r="A61" s="340" t="s">
        <v>371</v>
      </c>
      <c r="B61" s="328" t="s">
        <v>90</v>
      </c>
      <c r="C61" s="330" t="s">
        <v>300</v>
      </c>
      <c r="D61" s="346">
        <v>198878</v>
      </c>
      <c r="E61" s="347"/>
      <c r="F61" s="346">
        <v>219859</v>
      </c>
      <c r="G61" s="347"/>
    </row>
    <row r="62" spans="1:7" ht="12.75">
      <c r="A62" s="341"/>
      <c r="B62" s="329"/>
      <c r="C62" s="331"/>
      <c r="D62" s="346"/>
      <c r="E62" s="347"/>
      <c r="F62" s="346"/>
      <c r="G62" s="347"/>
    </row>
    <row r="63" spans="1:7" ht="12.75">
      <c r="A63" s="342" t="s">
        <v>219</v>
      </c>
      <c r="B63" s="336" t="s">
        <v>101</v>
      </c>
      <c r="C63" s="332" t="s">
        <v>301</v>
      </c>
      <c r="D63" s="344">
        <f>+D13-D29</f>
        <v>-1653393</v>
      </c>
      <c r="E63" s="345"/>
      <c r="F63" s="344">
        <f>+F13-F29</f>
        <v>-1529122</v>
      </c>
      <c r="G63" s="345"/>
    </row>
    <row r="64" spans="1:7" ht="12.75">
      <c r="A64" s="343"/>
      <c r="B64" s="337"/>
      <c r="C64" s="333"/>
      <c r="D64" s="344"/>
      <c r="E64" s="345"/>
      <c r="F64" s="344"/>
      <c r="G64" s="345"/>
    </row>
    <row r="65" spans="1:7" ht="12.75">
      <c r="A65" s="332" t="s">
        <v>199</v>
      </c>
      <c r="B65" s="336" t="s">
        <v>100</v>
      </c>
      <c r="C65" s="332" t="s">
        <v>302</v>
      </c>
      <c r="D65" s="344">
        <f>+D17+D19+D15-D31-D33-D35-D37+D21</f>
        <v>96328</v>
      </c>
      <c r="E65" s="345"/>
      <c r="F65" s="344">
        <f>+F17+F19+F15-F31-F33-F35-F37+F21</f>
        <v>154003</v>
      </c>
      <c r="G65" s="345"/>
    </row>
    <row r="66" spans="1:7" ht="12.75">
      <c r="A66" s="333"/>
      <c r="B66" s="337"/>
      <c r="C66" s="333"/>
      <c r="D66" s="344"/>
      <c r="E66" s="345"/>
      <c r="F66" s="344"/>
      <c r="G66" s="345"/>
    </row>
    <row r="67" spans="1:7" ht="12.75">
      <c r="A67" s="332" t="s">
        <v>215</v>
      </c>
      <c r="B67" s="336" t="s">
        <v>372</v>
      </c>
      <c r="C67" s="332" t="s">
        <v>303</v>
      </c>
      <c r="D67" s="348">
        <f>+D69+D71+D73+D75+D77+D79+D81+D83+D85+D87+D89+D91+D93+D95+D97</f>
        <v>17526</v>
      </c>
      <c r="E67" s="349"/>
      <c r="F67" s="348">
        <f>+F69+F71+F73+F75+F77+F79+F81+F83+F85+F87+F89+F91+F93+F95+F97</f>
        <v>403</v>
      </c>
      <c r="G67" s="349"/>
    </row>
    <row r="68" spans="1:7" ht="12.75">
      <c r="A68" s="333"/>
      <c r="B68" s="337"/>
      <c r="C68" s="333"/>
      <c r="D68" s="348"/>
      <c r="E68" s="349"/>
      <c r="F68" s="348"/>
      <c r="G68" s="349"/>
    </row>
    <row r="69" spans="1:7" ht="12.75" customHeight="1">
      <c r="A69" s="330" t="s">
        <v>226</v>
      </c>
      <c r="B69" s="328" t="s">
        <v>91</v>
      </c>
      <c r="C69" s="330" t="s">
        <v>304</v>
      </c>
      <c r="D69" s="346"/>
      <c r="E69" s="347"/>
      <c r="F69" s="346"/>
      <c r="G69" s="347"/>
    </row>
    <row r="70" spans="1:7" ht="12.75">
      <c r="A70" s="331"/>
      <c r="B70" s="329"/>
      <c r="C70" s="331"/>
      <c r="D70" s="346"/>
      <c r="E70" s="347"/>
      <c r="F70" s="346"/>
      <c r="G70" s="347"/>
    </row>
    <row r="71" spans="1:7" ht="12.75">
      <c r="A71" s="330" t="s">
        <v>201</v>
      </c>
      <c r="B71" s="328" t="s">
        <v>102</v>
      </c>
      <c r="C71" s="330" t="s">
        <v>305</v>
      </c>
      <c r="D71" s="346"/>
      <c r="E71" s="347"/>
      <c r="F71" s="346"/>
      <c r="G71" s="347"/>
    </row>
    <row r="72" spans="1:7" ht="12.75">
      <c r="A72" s="331"/>
      <c r="B72" s="329"/>
      <c r="C72" s="331"/>
      <c r="D72" s="346"/>
      <c r="E72" s="347"/>
      <c r="F72" s="346"/>
      <c r="G72" s="347"/>
    </row>
    <row r="73" spans="1:7" ht="12.75" customHeight="1">
      <c r="A73" s="330" t="s">
        <v>373</v>
      </c>
      <c r="B73" s="328" t="s">
        <v>374</v>
      </c>
      <c r="C73" s="330" t="s">
        <v>306</v>
      </c>
      <c r="D73" s="346"/>
      <c r="E73" s="347"/>
      <c r="F73" s="346"/>
      <c r="G73" s="347"/>
    </row>
    <row r="74" spans="1:7" ht="12.75">
      <c r="A74" s="331"/>
      <c r="B74" s="329"/>
      <c r="C74" s="331"/>
      <c r="D74" s="346"/>
      <c r="E74" s="347"/>
      <c r="F74" s="346"/>
      <c r="G74" s="347"/>
    </row>
    <row r="75" spans="1:7" ht="12.75" customHeight="1">
      <c r="A75" s="330" t="s">
        <v>39</v>
      </c>
      <c r="B75" s="328" t="s">
        <v>375</v>
      </c>
      <c r="C75" s="330" t="s">
        <v>307</v>
      </c>
      <c r="D75" s="346"/>
      <c r="E75" s="347"/>
      <c r="F75" s="346"/>
      <c r="G75" s="347"/>
    </row>
    <row r="76" spans="1:7" ht="12.75">
      <c r="A76" s="331"/>
      <c r="B76" s="329"/>
      <c r="C76" s="331"/>
      <c r="D76" s="346"/>
      <c r="E76" s="347"/>
      <c r="F76" s="346"/>
      <c r="G76" s="347"/>
    </row>
    <row r="77" spans="1:7" ht="12.75">
      <c r="A77" s="330" t="s">
        <v>145</v>
      </c>
      <c r="B77" s="328" t="s">
        <v>376</v>
      </c>
      <c r="C77" s="330" t="s">
        <v>308</v>
      </c>
      <c r="D77" s="346"/>
      <c r="E77" s="347"/>
      <c r="F77" s="346"/>
      <c r="G77" s="347"/>
    </row>
    <row r="78" spans="1:7" ht="12.75">
      <c r="A78" s="331"/>
      <c r="B78" s="329"/>
      <c r="C78" s="331"/>
      <c r="D78" s="346"/>
      <c r="E78" s="347"/>
      <c r="F78" s="346"/>
      <c r="G78" s="347"/>
    </row>
    <row r="79" spans="1:7" ht="12.75" customHeight="1">
      <c r="A79" s="330" t="s">
        <v>109</v>
      </c>
      <c r="B79" s="338" t="s">
        <v>377</v>
      </c>
      <c r="C79" s="330" t="s">
        <v>309</v>
      </c>
      <c r="D79" s="346"/>
      <c r="E79" s="347"/>
      <c r="F79" s="346"/>
      <c r="G79" s="347"/>
    </row>
    <row r="80" spans="1:7" ht="12.75">
      <c r="A80" s="331"/>
      <c r="B80" s="339"/>
      <c r="C80" s="331"/>
      <c r="D80" s="346"/>
      <c r="E80" s="347"/>
      <c r="F80" s="346"/>
      <c r="G80" s="347"/>
    </row>
    <row r="81" spans="1:7" ht="12.75" customHeight="1">
      <c r="A81" s="330" t="s">
        <v>378</v>
      </c>
      <c r="B81" s="328" t="s">
        <v>379</v>
      </c>
      <c r="C81" s="330" t="s">
        <v>310</v>
      </c>
      <c r="D81" s="346"/>
      <c r="E81" s="347"/>
      <c r="F81" s="346"/>
      <c r="G81" s="347"/>
    </row>
    <row r="82" spans="1:7" ht="12.75">
      <c r="A82" s="331"/>
      <c r="B82" s="329"/>
      <c r="C82" s="331"/>
      <c r="D82" s="346"/>
      <c r="E82" s="347"/>
      <c r="F82" s="346"/>
      <c r="G82" s="347"/>
    </row>
    <row r="83" spans="1:7" ht="12.75" customHeight="1">
      <c r="A83" s="330" t="s">
        <v>39</v>
      </c>
      <c r="B83" s="328" t="s">
        <v>380</v>
      </c>
      <c r="C83" s="330" t="s">
        <v>229</v>
      </c>
      <c r="D83" s="346"/>
      <c r="E83" s="347"/>
      <c r="F83" s="346"/>
      <c r="G83" s="347"/>
    </row>
    <row r="84" spans="1:7" ht="12.75">
      <c r="A84" s="331"/>
      <c r="B84" s="329"/>
      <c r="C84" s="331"/>
      <c r="D84" s="346"/>
      <c r="E84" s="347"/>
      <c r="F84" s="346"/>
      <c r="G84" s="347"/>
    </row>
    <row r="85" spans="1:7" ht="12.75">
      <c r="A85" s="330" t="s">
        <v>145</v>
      </c>
      <c r="B85" s="328" t="s">
        <v>381</v>
      </c>
      <c r="C85" s="330" t="s">
        <v>230</v>
      </c>
      <c r="D85" s="346"/>
      <c r="E85" s="347"/>
      <c r="F85" s="346"/>
      <c r="G85" s="347"/>
    </row>
    <row r="86" spans="1:7" ht="12.75">
      <c r="A86" s="331"/>
      <c r="B86" s="329"/>
      <c r="C86" s="331"/>
      <c r="D86" s="346"/>
      <c r="E86" s="347"/>
      <c r="F86" s="346"/>
      <c r="G86" s="347"/>
    </row>
    <row r="87" spans="1:7" ht="12.75">
      <c r="A87" s="330" t="s">
        <v>110</v>
      </c>
      <c r="B87" s="328" t="s">
        <v>94</v>
      </c>
      <c r="C87" s="330" t="s">
        <v>231</v>
      </c>
      <c r="D87" s="346">
        <v>1268</v>
      </c>
      <c r="E87" s="347"/>
      <c r="F87" s="346">
        <v>61</v>
      </c>
      <c r="G87" s="347"/>
    </row>
    <row r="88" spans="1:7" ht="12.75">
      <c r="A88" s="331"/>
      <c r="B88" s="329"/>
      <c r="C88" s="331"/>
      <c r="D88" s="346"/>
      <c r="E88" s="347"/>
      <c r="F88" s="346"/>
      <c r="G88" s="347"/>
    </row>
    <row r="89" spans="1:7" ht="12.75">
      <c r="A89" s="330" t="s">
        <v>382</v>
      </c>
      <c r="B89" s="328" t="s">
        <v>383</v>
      </c>
      <c r="C89" s="330" t="s">
        <v>232</v>
      </c>
      <c r="D89" s="346"/>
      <c r="E89" s="347"/>
      <c r="F89" s="346"/>
      <c r="G89" s="347"/>
    </row>
    <row r="90" spans="1:7" ht="12.75">
      <c r="A90" s="331"/>
      <c r="B90" s="329"/>
      <c r="C90" s="331"/>
      <c r="D90" s="346"/>
      <c r="E90" s="347"/>
      <c r="F90" s="346"/>
      <c r="G90" s="347"/>
    </row>
    <row r="91" spans="1:7" ht="12.75">
      <c r="A91" s="330" t="s">
        <v>39</v>
      </c>
      <c r="B91" s="328" t="s">
        <v>384</v>
      </c>
      <c r="C91" s="330" t="s">
        <v>233</v>
      </c>
      <c r="D91" s="346"/>
      <c r="E91" s="347"/>
      <c r="F91" s="346"/>
      <c r="G91" s="347"/>
    </row>
    <row r="92" spans="1:7" ht="12.75">
      <c r="A92" s="331"/>
      <c r="B92" s="329"/>
      <c r="C92" s="331"/>
      <c r="D92" s="346"/>
      <c r="E92" s="347"/>
      <c r="F92" s="346"/>
      <c r="G92" s="347"/>
    </row>
    <row r="93" spans="1:7" ht="12.75">
      <c r="A93" s="330" t="s">
        <v>111</v>
      </c>
      <c r="B93" s="328" t="s">
        <v>96</v>
      </c>
      <c r="C93" s="330" t="s">
        <v>234</v>
      </c>
      <c r="D93" s="346">
        <v>16231</v>
      </c>
      <c r="E93" s="347"/>
      <c r="F93" s="346">
        <v>342</v>
      </c>
      <c r="G93" s="347"/>
    </row>
    <row r="94" spans="1:7" ht="12.75">
      <c r="A94" s="331"/>
      <c r="B94" s="329"/>
      <c r="C94" s="331"/>
      <c r="D94" s="346"/>
      <c r="E94" s="347"/>
      <c r="F94" s="346"/>
      <c r="G94" s="347"/>
    </row>
    <row r="95" spans="1:7" ht="12.75" customHeight="1">
      <c r="A95" s="330" t="s">
        <v>112</v>
      </c>
      <c r="B95" s="328" t="s">
        <v>385</v>
      </c>
      <c r="C95" s="330" t="s">
        <v>235</v>
      </c>
      <c r="D95" s="346"/>
      <c r="E95" s="347"/>
      <c r="F95" s="346"/>
      <c r="G95" s="347"/>
    </row>
    <row r="96" spans="1:7" ht="12.75">
      <c r="A96" s="331"/>
      <c r="B96" s="329"/>
      <c r="C96" s="331"/>
      <c r="D96" s="346"/>
      <c r="E96" s="347"/>
      <c r="F96" s="346"/>
      <c r="G96" s="347"/>
    </row>
    <row r="97" spans="1:7" ht="12.75">
      <c r="A97" s="330" t="s">
        <v>113</v>
      </c>
      <c r="B97" s="328" t="s">
        <v>98</v>
      </c>
      <c r="C97" s="330" t="s">
        <v>236</v>
      </c>
      <c r="D97" s="346">
        <v>27</v>
      </c>
      <c r="E97" s="347"/>
      <c r="F97" s="346"/>
      <c r="G97" s="347"/>
    </row>
    <row r="98" spans="1:7" ht="12.75">
      <c r="A98" s="331"/>
      <c r="B98" s="329"/>
      <c r="C98" s="331"/>
      <c r="D98" s="346"/>
      <c r="E98" s="347"/>
      <c r="F98" s="346"/>
      <c r="G98" s="347"/>
    </row>
    <row r="99" spans="1:7" ht="12.75">
      <c r="A99" s="332" t="s">
        <v>215</v>
      </c>
      <c r="B99" s="336" t="s">
        <v>386</v>
      </c>
      <c r="C99" s="332" t="s">
        <v>237</v>
      </c>
      <c r="D99" s="348">
        <f>+D101+D103+D105+D107+D109+D111+D113+D115+D117</f>
        <v>39751</v>
      </c>
      <c r="E99" s="349"/>
      <c r="F99" s="348">
        <f>+F101+F103+F105+F107+F109+F111+F113+F115+F117</f>
        <v>44261</v>
      </c>
      <c r="G99" s="349"/>
    </row>
    <row r="100" spans="1:7" ht="12.75">
      <c r="A100" s="333"/>
      <c r="B100" s="337"/>
      <c r="C100" s="333"/>
      <c r="D100" s="348"/>
      <c r="E100" s="349"/>
      <c r="F100" s="348"/>
      <c r="G100" s="349"/>
    </row>
    <row r="101" spans="1:7" ht="12.75">
      <c r="A101" s="326" t="s">
        <v>200</v>
      </c>
      <c r="B101" s="328" t="s">
        <v>92</v>
      </c>
      <c r="C101" s="330" t="s">
        <v>238</v>
      </c>
      <c r="D101" s="346"/>
      <c r="E101" s="347"/>
      <c r="F101" s="346"/>
      <c r="G101" s="347"/>
    </row>
    <row r="102" spans="1:7" ht="12.75">
      <c r="A102" s="327"/>
      <c r="B102" s="329"/>
      <c r="C102" s="331"/>
      <c r="D102" s="346"/>
      <c r="E102" s="347"/>
      <c r="F102" s="346"/>
      <c r="G102" s="347"/>
    </row>
    <row r="103" spans="1:7" ht="12.75">
      <c r="A103" s="326" t="s">
        <v>202</v>
      </c>
      <c r="B103" s="328" t="s">
        <v>93</v>
      </c>
      <c r="C103" s="330" t="s">
        <v>239</v>
      </c>
      <c r="D103" s="346"/>
      <c r="E103" s="347"/>
      <c r="F103" s="346"/>
      <c r="G103" s="347"/>
    </row>
    <row r="104" spans="1:7" ht="12.75">
      <c r="A104" s="327"/>
      <c r="B104" s="329"/>
      <c r="C104" s="331"/>
      <c r="D104" s="346"/>
      <c r="E104" s="347"/>
      <c r="F104" s="346"/>
      <c r="G104" s="347"/>
    </row>
    <row r="105" spans="1:7" ht="12.75">
      <c r="A105" s="326" t="s">
        <v>203</v>
      </c>
      <c r="B105" s="328" t="s">
        <v>387</v>
      </c>
      <c r="C105" s="330" t="s">
        <v>240</v>
      </c>
      <c r="D105" s="346"/>
      <c r="E105" s="347"/>
      <c r="F105" s="346"/>
      <c r="G105" s="347"/>
    </row>
    <row r="106" spans="1:7" ht="12.75">
      <c r="A106" s="327"/>
      <c r="B106" s="329"/>
      <c r="C106" s="331"/>
      <c r="D106" s="346"/>
      <c r="E106" s="347"/>
      <c r="F106" s="346"/>
      <c r="G106" s="347"/>
    </row>
    <row r="107" spans="1:7" ht="12.75">
      <c r="A107" s="326" t="s">
        <v>204</v>
      </c>
      <c r="B107" s="328" t="s">
        <v>95</v>
      </c>
      <c r="C107" s="330" t="s">
        <v>241</v>
      </c>
      <c r="D107" s="346">
        <v>38349</v>
      </c>
      <c r="E107" s="347"/>
      <c r="F107" s="346">
        <v>42056</v>
      </c>
      <c r="G107" s="347"/>
    </row>
    <row r="108" spans="1:7" ht="12.75">
      <c r="A108" s="327"/>
      <c r="B108" s="329"/>
      <c r="C108" s="331"/>
      <c r="D108" s="346"/>
      <c r="E108" s="347"/>
      <c r="F108" s="346"/>
      <c r="G108" s="347"/>
    </row>
    <row r="109" spans="1:7" ht="12.75">
      <c r="A109" s="326" t="s">
        <v>388</v>
      </c>
      <c r="B109" s="328" t="s">
        <v>389</v>
      </c>
      <c r="C109" s="330" t="s">
        <v>208</v>
      </c>
      <c r="D109" s="346"/>
      <c r="E109" s="347"/>
      <c r="F109" s="346"/>
      <c r="G109" s="347"/>
    </row>
    <row r="110" spans="1:7" ht="12.75">
      <c r="A110" s="327"/>
      <c r="B110" s="329"/>
      <c r="C110" s="331"/>
      <c r="D110" s="346"/>
      <c r="E110" s="347"/>
      <c r="F110" s="346"/>
      <c r="G110" s="347"/>
    </row>
    <row r="111" spans="1:7" ht="12.75">
      <c r="A111" s="326" t="s">
        <v>39</v>
      </c>
      <c r="B111" s="328" t="s">
        <v>390</v>
      </c>
      <c r="C111" s="330" t="s">
        <v>210</v>
      </c>
      <c r="D111" s="346"/>
      <c r="E111" s="347"/>
      <c r="F111" s="346"/>
      <c r="G111" s="347"/>
    </row>
    <row r="112" spans="1:7" ht="12.75">
      <c r="A112" s="327"/>
      <c r="B112" s="329"/>
      <c r="C112" s="331"/>
      <c r="D112" s="346"/>
      <c r="E112" s="347"/>
      <c r="F112" s="346"/>
      <c r="G112" s="347"/>
    </row>
    <row r="113" spans="1:7" ht="12.75">
      <c r="A113" s="326" t="s">
        <v>205</v>
      </c>
      <c r="B113" s="328" t="s">
        <v>97</v>
      </c>
      <c r="C113" s="330" t="s">
        <v>211</v>
      </c>
      <c r="D113" s="346">
        <v>395</v>
      </c>
      <c r="E113" s="347"/>
      <c r="F113" s="346">
        <v>903</v>
      </c>
      <c r="G113" s="347"/>
    </row>
    <row r="114" spans="1:7" ht="12.75">
      <c r="A114" s="327"/>
      <c r="B114" s="329"/>
      <c r="C114" s="331"/>
      <c r="D114" s="346"/>
      <c r="E114" s="347"/>
      <c r="F114" s="346"/>
      <c r="G114" s="347"/>
    </row>
    <row r="115" spans="1:7" ht="12.75" customHeight="1">
      <c r="A115" s="326" t="s">
        <v>206</v>
      </c>
      <c r="B115" s="328" t="s">
        <v>227</v>
      </c>
      <c r="C115" s="330" t="s">
        <v>212</v>
      </c>
      <c r="D115" s="346"/>
      <c r="E115" s="347"/>
      <c r="F115" s="346"/>
      <c r="G115" s="347"/>
    </row>
    <row r="116" spans="1:7" ht="12.75">
      <c r="A116" s="327"/>
      <c r="B116" s="329"/>
      <c r="C116" s="331"/>
      <c r="D116" s="346"/>
      <c r="E116" s="347"/>
      <c r="F116" s="346"/>
      <c r="G116" s="347"/>
    </row>
    <row r="117" spans="1:7" ht="12.75">
      <c r="A117" s="326" t="s">
        <v>391</v>
      </c>
      <c r="B117" s="328" t="s">
        <v>99</v>
      </c>
      <c r="C117" s="330" t="s">
        <v>213</v>
      </c>
      <c r="D117" s="346">
        <v>1007</v>
      </c>
      <c r="E117" s="347"/>
      <c r="F117" s="346">
        <v>1302</v>
      </c>
      <c r="G117" s="347"/>
    </row>
    <row r="118" spans="1:7" ht="12.75">
      <c r="A118" s="327"/>
      <c r="B118" s="329"/>
      <c r="C118" s="331"/>
      <c r="D118" s="346"/>
      <c r="E118" s="347"/>
      <c r="F118" s="346"/>
      <c r="G118" s="347"/>
    </row>
    <row r="119" spans="1:7" ht="12.75">
      <c r="A119" s="332" t="s">
        <v>219</v>
      </c>
      <c r="B119" s="336" t="s">
        <v>179</v>
      </c>
      <c r="C119" s="332" t="s">
        <v>214</v>
      </c>
      <c r="D119" s="344">
        <f>+D67-D99</f>
        <v>-22225</v>
      </c>
      <c r="E119" s="345"/>
      <c r="F119" s="344">
        <f>+F67-F99</f>
        <v>-43858</v>
      </c>
      <c r="G119" s="345"/>
    </row>
    <row r="120" spans="1:7" ht="12.75">
      <c r="A120" s="333"/>
      <c r="B120" s="337"/>
      <c r="C120" s="333"/>
      <c r="D120" s="344"/>
      <c r="E120" s="345"/>
      <c r="F120" s="344"/>
      <c r="G120" s="345"/>
    </row>
    <row r="121" spans="1:7" ht="12.75">
      <c r="A121" s="332" t="s">
        <v>392</v>
      </c>
      <c r="B121" s="336" t="s">
        <v>313</v>
      </c>
      <c r="C121" s="332" t="s">
        <v>216</v>
      </c>
      <c r="D121" s="344">
        <f>+D119+D63</f>
        <v>-1675618</v>
      </c>
      <c r="E121" s="345"/>
      <c r="F121" s="344">
        <f>+F119+F63</f>
        <v>-1572980</v>
      </c>
      <c r="G121" s="345"/>
    </row>
    <row r="122" spans="1:7" ht="12.75">
      <c r="A122" s="333"/>
      <c r="B122" s="337"/>
      <c r="C122" s="333"/>
      <c r="D122" s="344"/>
      <c r="E122" s="345"/>
      <c r="F122" s="344"/>
      <c r="G122" s="345"/>
    </row>
    <row r="123" spans="1:7" ht="12.75">
      <c r="A123" s="326" t="s">
        <v>207</v>
      </c>
      <c r="B123" s="328" t="s">
        <v>393</v>
      </c>
      <c r="C123" s="330" t="s">
        <v>217</v>
      </c>
      <c r="D123" s="346">
        <f>+D125+D127+D129</f>
        <v>241</v>
      </c>
      <c r="E123" s="347"/>
      <c r="F123" s="346">
        <f>+F125+F127+F129</f>
        <v>0</v>
      </c>
      <c r="G123" s="347"/>
    </row>
    <row r="124" spans="1:7" ht="12.75">
      <c r="A124" s="327"/>
      <c r="B124" s="329"/>
      <c r="C124" s="331"/>
      <c r="D124" s="346"/>
      <c r="E124" s="347"/>
      <c r="F124" s="346"/>
      <c r="G124" s="347"/>
    </row>
    <row r="125" spans="1:7" ht="12.75">
      <c r="A125" s="326" t="s">
        <v>394</v>
      </c>
      <c r="B125" s="328" t="s">
        <v>395</v>
      </c>
      <c r="C125" s="330" t="s">
        <v>311</v>
      </c>
      <c r="D125" s="346">
        <v>241</v>
      </c>
      <c r="E125" s="347"/>
      <c r="F125" s="346"/>
      <c r="G125" s="347"/>
    </row>
    <row r="126" spans="1:7" ht="12.75">
      <c r="A126" s="327"/>
      <c r="B126" s="329"/>
      <c r="C126" s="331"/>
      <c r="D126" s="346"/>
      <c r="E126" s="347"/>
      <c r="F126" s="346"/>
      <c r="G126" s="347"/>
    </row>
    <row r="127" spans="1:7" ht="12.75">
      <c r="A127" s="326" t="s">
        <v>39</v>
      </c>
      <c r="B127" s="328" t="s">
        <v>396</v>
      </c>
      <c r="C127" s="330" t="s">
        <v>312</v>
      </c>
      <c r="D127" s="346"/>
      <c r="E127" s="347"/>
      <c r="F127" s="346"/>
      <c r="G127" s="347"/>
    </row>
    <row r="128" spans="1:7" ht="12.75">
      <c r="A128" s="327"/>
      <c r="B128" s="329"/>
      <c r="C128" s="331"/>
      <c r="D128" s="346"/>
      <c r="E128" s="347"/>
      <c r="F128" s="346"/>
      <c r="G128" s="347"/>
    </row>
    <row r="129" spans="1:7" ht="12.75">
      <c r="A129" s="326" t="s">
        <v>209</v>
      </c>
      <c r="B129" s="328" t="s">
        <v>397</v>
      </c>
      <c r="C129" s="330" t="s">
        <v>398</v>
      </c>
      <c r="D129" s="346"/>
      <c r="E129" s="347"/>
      <c r="F129" s="346"/>
      <c r="G129" s="347"/>
    </row>
    <row r="130" spans="1:7" ht="12.75">
      <c r="A130" s="327"/>
      <c r="B130" s="329"/>
      <c r="C130" s="331"/>
      <c r="D130" s="346"/>
      <c r="E130" s="347"/>
      <c r="F130" s="346"/>
      <c r="G130" s="347"/>
    </row>
    <row r="131" spans="1:7" ht="12.75">
      <c r="A131" s="332" t="s">
        <v>219</v>
      </c>
      <c r="B131" s="334" t="s">
        <v>285</v>
      </c>
      <c r="C131" s="332" t="s">
        <v>314</v>
      </c>
      <c r="D131" s="344">
        <f>+D121-D123</f>
        <v>-1675859</v>
      </c>
      <c r="E131" s="345"/>
      <c r="F131" s="344">
        <f>+F121+F123</f>
        <v>-1572980</v>
      </c>
      <c r="G131" s="345"/>
    </row>
    <row r="132" spans="1:7" ht="12.75">
      <c r="A132" s="333"/>
      <c r="B132" s="335"/>
      <c r="C132" s="333"/>
      <c r="D132" s="344"/>
      <c r="E132" s="345"/>
      <c r="F132" s="344"/>
      <c r="G132" s="345"/>
    </row>
  </sheetData>
  <sheetProtection/>
  <mergeCells count="441"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0:E120"/>
    <mergeCell ref="F120:G120"/>
    <mergeCell ref="D62:E62"/>
    <mergeCell ref="F62:G62"/>
    <mergeCell ref="D68:E68"/>
    <mergeCell ref="F68:G68"/>
    <mergeCell ref="D102:E102"/>
    <mergeCell ref="F102:G102"/>
    <mergeCell ref="F100:G100"/>
    <mergeCell ref="D98:E98"/>
    <mergeCell ref="F98:G98"/>
    <mergeCell ref="F91:G91"/>
    <mergeCell ref="F126:G126"/>
    <mergeCell ref="D128:E128"/>
    <mergeCell ref="F128:G128"/>
    <mergeCell ref="D127:E127"/>
    <mergeCell ref="D130:E130"/>
    <mergeCell ref="F130:G130"/>
    <mergeCell ref="D126:E126"/>
    <mergeCell ref="F108:G108"/>
    <mergeCell ref="D110:E110"/>
    <mergeCell ref="F110:G110"/>
    <mergeCell ref="F109:G109"/>
    <mergeCell ref="F104:G104"/>
    <mergeCell ref="F103:G103"/>
    <mergeCell ref="F105:G105"/>
    <mergeCell ref="F107:G107"/>
    <mergeCell ref="F106:G106"/>
    <mergeCell ref="D103:E103"/>
    <mergeCell ref="D93:E93"/>
    <mergeCell ref="D95:E95"/>
    <mergeCell ref="D97:E97"/>
    <mergeCell ref="D94:E94"/>
    <mergeCell ref="F93:G93"/>
    <mergeCell ref="F95:G95"/>
    <mergeCell ref="F97:G97"/>
    <mergeCell ref="F88:G88"/>
    <mergeCell ref="D87:E87"/>
    <mergeCell ref="D89:E89"/>
    <mergeCell ref="D86:E86"/>
    <mergeCell ref="D88:E88"/>
    <mergeCell ref="D92:E92"/>
    <mergeCell ref="F92:G92"/>
    <mergeCell ref="D91:E91"/>
    <mergeCell ref="D84:E8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75:G75"/>
    <mergeCell ref="D64:E64"/>
    <mergeCell ref="D69:E69"/>
    <mergeCell ref="D71:E71"/>
    <mergeCell ref="D66:E66"/>
    <mergeCell ref="D77:E77"/>
    <mergeCell ref="D74:E74"/>
    <mergeCell ref="D76:E76"/>
    <mergeCell ref="F69:G69"/>
    <mergeCell ref="F71:G71"/>
    <mergeCell ref="D58:E58"/>
    <mergeCell ref="F58:G58"/>
    <mergeCell ref="D60:E60"/>
    <mergeCell ref="F60:G60"/>
    <mergeCell ref="D59:E59"/>
    <mergeCell ref="F76:G76"/>
    <mergeCell ref="D75:E75"/>
    <mergeCell ref="D61:E61"/>
    <mergeCell ref="D63:E63"/>
    <mergeCell ref="D65:E65"/>
    <mergeCell ref="F82:G82"/>
    <mergeCell ref="F77:G77"/>
    <mergeCell ref="F79:G79"/>
    <mergeCell ref="F81:G81"/>
    <mergeCell ref="F78:G78"/>
    <mergeCell ref="F80:G80"/>
    <mergeCell ref="D52:E52"/>
    <mergeCell ref="F52:G52"/>
    <mergeCell ref="D51:E51"/>
    <mergeCell ref="F32:G32"/>
    <mergeCell ref="F34:G34"/>
    <mergeCell ref="F45:G45"/>
    <mergeCell ref="F44:G44"/>
    <mergeCell ref="D36:E36"/>
    <mergeCell ref="D42:E42"/>
    <mergeCell ref="F38:G38"/>
    <mergeCell ref="F24:G24"/>
    <mergeCell ref="D48:E48"/>
    <mergeCell ref="F48:G48"/>
    <mergeCell ref="F47:G47"/>
    <mergeCell ref="D50:E50"/>
    <mergeCell ref="F50:G50"/>
    <mergeCell ref="D26:E26"/>
    <mergeCell ref="D28:E28"/>
    <mergeCell ref="D30:E30"/>
    <mergeCell ref="D25:E25"/>
    <mergeCell ref="F12:G12"/>
    <mergeCell ref="F14:G14"/>
    <mergeCell ref="F16:G16"/>
    <mergeCell ref="F18:G18"/>
    <mergeCell ref="F20:G20"/>
    <mergeCell ref="F22:G22"/>
    <mergeCell ref="F17:G17"/>
    <mergeCell ref="F19:G19"/>
    <mergeCell ref="D19:E19"/>
    <mergeCell ref="F29:G29"/>
    <mergeCell ref="F31:G31"/>
    <mergeCell ref="F33:G33"/>
    <mergeCell ref="F46:G46"/>
    <mergeCell ref="D44:E44"/>
    <mergeCell ref="D46:E46"/>
    <mergeCell ref="D34:E34"/>
    <mergeCell ref="F28:G28"/>
    <mergeCell ref="D24:E24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21:G21"/>
    <mergeCell ref="F23:G23"/>
    <mergeCell ref="F30:G30"/>
    <mergeCell ref="F43:G43"/>
    <mergeCell ref="F40:G40"/>
    <mergeCell ref="F42:G42"/>
    <mergeCell ref="F35:G35"/>
    <mergeCell ref="F37:G37"/>
    <mergeCell ref="F25:G25"/>
    <mergeCell ref="F27:G27"/>
    <mergeCell ref="F26:G26"/>
    <mergeCell ref="F39:G39"/>
    <mergeCell ref="F41:G41"/>
    <mergeCell ref="F36:G36"/>
    <mergeCell ref="F67:G67"/>
    <mergeCell ref="F64:G64"/>
    <mergeCell ref="F66:G66"/>
    <mergeCell ref="F61:G61"/>
    <mergeCell ref="F63:G63"/>
    <mergeCell ref="F65:G65"/>
    <mergeCell ref="F123:G123"/>
    <mergeCell ref="F57:G57"/>
    <mergeCell ref="F59:G59"/>
    <mergeCell ref="F74:G74"/>
    <mergeCell ref="F73:G73"/>
    <mergeCell ref="F70:G70"/>
    <mergeCell ref="F72:G72"/>
    <mergeCell ref="F54:G54"/>
    <mergeCell ref="F56:G56"/>
    <mergeCell ref="F49:G49"/>
    <mergeCell ref="F51:G51"/>
    <mergeCell ref="F53:G53"/>
    <mergeCell ref="F55:G55"/>
    <mergeCell ref="D40:E40"/>
    <mergeCell ref="F127:G127"/>
    <mergeCell ref="F129:G129"/>
    <mergeCell ref="F131:G131"/>
    <mergeCell ref="F115:G115"/>
    <mergeCell ref="F117:G117"/>
    <mergeCell ref="F119:G119"/>
    <mergeCell ref="F121:G121"/>
    <mergeCell ref="F116:G116"/>
    <mergeCell ref="F124:G124"/>
    <mergeCell ref="D27:E27"/>
    <mergeCell ref="D29:E29"/>
    <mergeCell ref="D32:E32"/>
    <mergeCell ref="D43:E43"/>
    <mergeCell ref="D45:E45"/>
    <mergeCell ref="D47:E47"/>
    <mergeCell ref="D35:E35"/>
    <mergeCell ref="D37:E37"/>
    <mergeCell ref="D39:E39"/>
    <mergeCell ref="D41:E41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D38:E38"/>
    <mergeCell ref="D123:E123"/>
    <mergeCell ref="D53:E53"/>
    <mergeCell ref="D55:E55"/>
    <mergeCell ref="D57:E57"/>
    <mergeCell ref="D54:E54"/>
    <mergeCell ref="D56:E56"/>
    <mergeCell ref="D67:E67"/>
    <mergeCell ref="D73:E73"/>
    <mergeCell ref="D70:E70"/>
    <mergeCell ref="D72:E72"/>
    <mergeCell ref="D105:E105"/>
    <mergeCell ref="D108:E108"/>
    <mergeCell ref="D116:E116"/>
    <mergeCell ref="D106:E106"/>
    <mergeCell ref="D122:E122"/>
    <mergeCell ref="D113:E113"/>
    <mergeCell ref="D115:E115"/>
    <mergeCell ref="D121:E121"/>
    <mergeCell ref="D104:E104"/>
    <mergeCell ref="A31:A32"/>
    <mergeCell ref="D81:E81"/>
    <mergeCell ref="D78:E78"/>
    <mergeCell ref="D80:E80"/>
    <mergeCell ref="D85:E85"/>
    <mergeCell ref="D82:E82"/>
    <mergeCell ref="D79:E79"/>
    <mergeCell ref="D31:E31"/>
    <mergeCell ref="D33:E33"/>
    <mergeCell ref="D49:E49"/>
    <mergeCell ref="C25:C26"/>
    <mergeCell ref="A27:A28"/>
    <mergeCell ref="B27:B28"/>
    <mergeCell ref="C27:C28"/>
    <mergeCell ref="A29:A30"/>
    <mergeCell ref="B29:B30"/>
    <mergeCell ref="C29:C30"/>
    <mergeCell ref="A37:A38"/>
    <mergeCell ref="B37:B38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A23:A24"/>
    <mergeCell ref="B23:B24"/>
    <mergeCell ref="C23:C24"/>
    <mergeCell ref="A25:A26"/>
    <mergeCell ref="D129:E129"/>
    <mergeCell ref="D111:E111"/>
    <mergeCell ref="D114:E114"/>
    <mergeCell ref="D124:E124"/>
    <mergeCell ref="D119:E119"/>
    <mergeCell ref="B25:B26"/>
    <mergeCell ref="C17:C18"/>
    <mergeCell ref="A19:A20"/>
    <mergeCell ref="B19:B20"/>
    <mergeCell ref="C19:C20"/>
    <mergeCell ref="A21:A22"/>
    <mergeCell ref="B21:B22"/>
    <mergeCell ref="C21:C22"/>
    <mergeCell ref="B11:B12"/>
    <mergeCell ref="D100:E100"/>
    <mergeCell ref="D131:E131"/>
    <mergeCell ref="D107:E107"/>
    <mergeCell ref="D109:E109"/>
    <mergeCell ref="A15:A16"/>
    <mergeCell ref="B15:B16"/>
    <mergeCell ref="C15:C16"/>
    <mergeCell ref="A17:A18"/>
    <mergeCell ref="B17:B18"/>
    <mergeCell ref="C37:C38"/>
    <mergeCell ref="D132:E132"/>
    <mergeCell ref="F132:G132"/>
    <mergeCell ref="D117:E117"/>
    <mergeCell ref="D96:E96"/>
    <mergeCell ref="D125:E125"/>
    <mergeCell ref="D99:E99"/>
    <mergeCell ref="D101:E101"/>
    <mergeCell ref="C61:C62"/>
    <mergeCell ref="C59:C60"/>
    <mergeCell ref="B43:B44"/>
    <mergeCell ref="C43:C44"/>
    <mergeCell ref="B31:B32"/>
    <mergeCell ref="C31:C32"/>
    <mergeCell ref="A33:A34"/>
    <mergeCell ref="B33:B34"/>
    <mergeCell ref="C33:C34"/>
    <mergeCell ref="A35:A36"/>
    <mergeCell ref="B35:B36"/>
    <mergeCell ref="C35:C36"/>
    <mergeCell ref="A49:A50"/>
    <mergeCell ref="B49:B50"/>
    <mergeCell ref="C49:C50"/>
    <mergeCell ref="A39:A40"/>
    <mergeCell ref="B39:B40"/>
    <mergeCell ref="C39:C40"/>
    <mergeCell ref="A41:A42"/>
    <mergeCell ref="B41:B42"/>
    <mergeCell ref="C41:C42"/>
    <mergeCell ref="A43:A44"/>
    <mergeCell ref="A45:A46"/>
    <mergeCell ref="B45:B46"/>
    <mergeCell ref="C45:C46"/>
    <mergeCell ref="A47:A48"/>
    <mergeCell ref="B47:B48"/>
    <mergeCell ref="C47:C48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B67:B68"/>
    <mergeCell ref="C67:C68"/>
    <mergeCell ref="A57:A58"/>
    <mergeCell ref="B57:B58"/>
    <mergeCell ref="C57:C58"/>
    <mergeCell ref="A59:A60"/>
    <mergeCell ref="B59:B60"/>
    <mergeCell ref="A61:A62"/>
    <mergeCell ref="B61:B62"/>
    <mergeCell ref="A73:A74"/>
    <mergeCell ref="B73:B74"/>
    <mergeCell ref="C73:C74"/>
    <mergeCell ref="A63:A64"/>
    <mergeCell ref="B63:B64"/>
    <mergeCell ref="C63:C64"/>
    <mergeCell ref="A65:A66"/>
    <mergeCell ref="B65:B66"/>
    <mergeCell ref="C65:C66"/>
    <mergeCell ref="A67:A68"/>
    <mergeCell ref="A69:A70"/>
    <mergeCell ref="B69:B70"/>
    <mergeCell ref="C69:C70"/>
    <mergeCell ref="A71:A72"/>
    <mergeCell ref="B71:B72"/>
    <mergeCell ref="C71:C72"/>
    <mergeCell ref="C85:C86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B91:B92"/>
    <mergeCell ref="C91:C92"/>
    <mergeCell ref="A81:A82"/>
    <mergeCell ref="B81:B82"/>
    <mergeCell ref="C81:C82"/>
    <mergeCell ref="A83:A84"/>
    <mergeCell ref="B83:B84"/>
    <mergeCell ref="C83:C84"/>
    <mergeCell ref="A85:A86"/>
    <mergeCell ref="B85:B86"/>
    <mergeCell ref="A97:A98"/>
    <mergeCell ref="B97:B98"/>
    <mergeCell ref="C97:C98"/>
    <mergeCell ref="A87:A88"/>
    <mergeCell ref="B87:B88"/>
    <mergeCell ref="C87:C88"/>
    <mergeCell ref="A89:A90"/>
    <mergeCell ref="B89:B90"/>
    <mergeCell ref="C89:C90"/>
    <mergeCell ref="A91:A92"/>
    <mergeCell ref="A93:A94"/>
    <mergeCell ref="B93:B94"/>
    <mergeCell ref="C93:C94"/>
    <mergeCell ref="A95:A96"/>
    <mergeCell ref="B95:B96"/>
    <mergeCell ref="C95:C96"/>
    <mergeCell ref="C109:C110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B115:B116"/>
    <mergeCell ref="C115:C116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A121:A122"/>
    <mergeCell ref="B121:B122"/>
    <mergeCell ref="C121:C122"/>
    <mergeCell ref="A111:A112"/>
    <mergeCell ref="B111:B112"/>
    <mergeCell ref="C111:C112"/>
    <mergeCell ref="A113:A114"/>
    <mergeCell ref="B113:B114"/>
    <mergeCell ref="C113:C114"/>
    <mergeCell ref="A115:A116"/>
    <mergeCell ref="A117:A118"/>
    <mergeCell ref="B117:B118"/>
    <mergeCell ref="C117:C118"/>
    <mergeCell ref="A119:A120"/>
    <mergeCell ref="B119:B120"/>
    <mergeCell ref="C119:C120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</mergeCells>
  <printOptions/>
  <pageMargins left="0.7086614173228347" right="0" top="0" bottom="0" header="0" footer="0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66" t="s">
        <v>251</v>
      </c>
      <c r="B2" s="366"/>
    </row>
    <row r="3" spans="1:2" ht="13.5" thickBot="1">
      <c r="A3" s="37" t="s">
        <v>252</v>
      </c>
      <c r="B3" s="38" t="s">
        <v>253</v>
      </c>
    </row>
    <row r="4" spans="1:2" ht="15">
      <c r="A4" s="39" t="s">
        <v>254</v>
      </c>
      <c r="B4" s="40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1" t="s">
        <v>128</v>
      </c>
      <c r="B5" s="42" t="str">
        <f>IF('Predbežné vyhlásenie'!E7=0,"Položka IČO nie je vyplnená","Test vyhovel formálnej kontrole")</f>
        <v>Test vyhovel formálnej kontrole</v>
      </c>
    </row>
    <row r="6" spans="1:2" ht="15">
      <c r="A6" s="43" t="s">
        <v>129</v>
      </c>
      <c r="B6" s="44" t="str">
        <f>IF('Predbežné vyhlásenie'!B16=0,"Položka Obchodné meno/názov nie je vyplnená","Test vyhovel formálnej kontrole")</f>
        <v>Test vyhovel formálnej kontrole</v>
      </c>
    </row>
    <row r="7" spans="1:2" ht="15">
      <c r="A7" s="45" t="s">
        <v>255</v>
      </c>
      <c r="B7" s="44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1" t="s">
        <v>257</v>
      </c>
      <c r="B8" s="46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Galková Ľubica</cp:lastModifiedBy>
  <cp:lastPrinted>2015-04-21T08:17:22Z</cp:lastPrinted>
  <dcterms:created xsi:type="dcterms:W3CDTF">2002-10-09T11:25:34Z</dcterms:created>
  <dcterms:modified xsi:type="dcterms:W3CDTF">2015-04-23T07:59:26Z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