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966" activeTab="3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externalReferences>
    <externalReference r:id="rId8"/>
  </externalReference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<sst xmlns="http://schemas.openxmlformats.org/spreadsheetml/2006/main" count="681" uniqueCount="554">
  <si>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</si>
  <si>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</si>
  <si>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</si>
  <si>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</si>
  <si>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</si>
  <si>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</si>
  <si>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</si>
  <si>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</si>
  <si>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</si>
  <si>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</si>
  <si>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</si>
  <si>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</si>
  <si>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</si>
  <si>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</si>
  <si>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</si>
  <si>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</si>
  <si>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</si>
  <si>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</si>
  <si>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</si>
  <si>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</si>
  <si>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</si>
  <si>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</si>
  <si>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</si>
  <si>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</si>
  <si>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</si>
  <si>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</si>
  <si>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</si>
  <si>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</si>
  <si>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</si>
  <si>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</si>
  <si>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</si>
  <si>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</si>
  <si>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</si>
  <si>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</si>
  <si>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</si>
  <si>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</si>
  <si>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</si>
  <si>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</si>
  <si>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</si>
  <si>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</si>
  <si>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</si>
  <si>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</si>
  <si>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</si>
  <si>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</si>
  <si>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</si>
  <si>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</si>
  <si>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</si>
  <si>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</si>
  <si>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</si>
  <si>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</si>
  <si>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</si>
  <si>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</si>
  <si>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</si>
  <si>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</si>
  <si>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</si>
  <si>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</si>
  <si>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</si>
  <si>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</si>
  <si>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</si>
  <si>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</si>
  <si>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</si>
  <si>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</si>
  <si>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</si>
  <si>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</si>
  <si>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</si>
  <si>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</si>
  <si>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</si>
  <si>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</si>
  <si>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</si>
  <si>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</si>
  <si>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</si>
  <si>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</si>
  <si>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</si>
  <si>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</si>
  <si>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</si>
  <si>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</si>
  <si>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</si>
  <si>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</si>
  <si>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</si>
  <si>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</si>
  <si>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</si>
  <si>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</si>
  <si>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</si>
  <si>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</si>
  <si>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</si>
  <si>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</si>
  <si>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</si>
  <si>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</si>
  <si>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</si>
  <si>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</si>
  <si>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</si>
  <si>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</si>
  <si>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</si>
  <si>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</si>
  <si>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</si>
  <si>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</si>
  <si>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</si>
  <si>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</si>
  <si>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</si>
  <si>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</si>
  <si>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</si>
  <si>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</si>
  <si>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</si>
  <si>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</si>
  <si>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</si>
  <si>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</si>
  <si>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</si>
  <si>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</si>
  <si>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</si>
  <si>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</si>
  <si>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</si>
  <si>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</si>
  <si>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</si>
  <si>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</si>
  <si>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</si>
  <si>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</si>
  <si>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</si>
  <si>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</si>
  <si>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</si>
  <si>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</si>
  <si>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</si>
  <si>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</si>
  <si>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</si>
  <si>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</si>
  <si>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</si>
  <si>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</si>
  <si>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</si>
  <si>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</si>
  <si>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</si>
  <si>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</si>
  <si>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</si>
  <si>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</si>
  <si>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</si>
  <si>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</si>
  <si>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</si>
  <si>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</si>
  <si>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</si>
  <si>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</si>
  <si>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</si>
  <si>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</si>
  <si>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</si>
  <si>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</si>
  <si>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</si>
  <si>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</si>
  <si>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</si>
  <si>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</si>
  <si>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</si>
  <si>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</si>
  <si>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</si>
  <si>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</si>
  <si>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</si>
  <si>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</si>
  <si>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</si>
  <si>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</si>
  <si>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</si>
  <si>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</si>
  <si>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</si>
  <si>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</si>
  <si>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</si>
  <si>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</si>
  <si>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</si>
  <si>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</si>
  <si>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</si>
  <si>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</si>
  <si>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</si>
  <si>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</si>
  <si>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</si>
  <si>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</si>
  <si>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</si>
  <si>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</si>
  <si>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</si>
  <si>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</si>
  <si>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</si>
  <si>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</si>
  <si>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</si>
  <si>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</si>
  <si>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</si>
  <si>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</si>
  <si>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</si>
  <si>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</si>
  <si>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</si>
  <si>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</si>
  <si>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</si>
  <si>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</si>
  <si>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</si>
  <si>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</si>
  <si>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</si>
  <si>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</si>
  <si>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</si>
  <si>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</si>
  <si>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</si>
  <si>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</si>
  <si>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</si>
  <si>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</si>
  <si>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</si>
  <si>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</si>
  <si>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</si>
  <si>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</si>
  <si>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</si>
  <si>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</si>
  <si>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</si>
  <si>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</si>
  <si>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</si>
  <si>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</si>
  <si>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</si>
  <si>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</si>
  <si>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</si>
  <si>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</si>
  <si>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</si>
  <si>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</si>
  <si>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</si>
  <si>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</si>
  <si>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</si>
  <si>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</si>
  <si>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</si>
  <si>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</si>
  <si>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</si>
  <si>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</si>
  <si>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</si>
  <si>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</si>
  <si>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</si>
  <si>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</si>
  <si>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</si>
  <si>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</si>
  <si>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</si>
  <si>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</si>
  <si>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</si>
  <si>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</si>
  <si>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</si>
  <si>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</si>
  <si>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</si>
  <si>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</si>
  <si>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</si>
  <si>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</si>
  <si>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</si>
  <si>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</si>
  <si>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</si>
  <si>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</si>
  <si>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</si>
  <si>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</si>
  <si>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</si>
  <si>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</si>
  <si>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</si>
  <si>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</si>
  <si>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</si>
  <si>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</si>
  <si>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</si>
  <si>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</si>
  <si>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</si>
  <si>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</si>
  <si>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</si>
  <si>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</si>
  <si>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</si>
  <si>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</si>
  <si>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</si>
  <si>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</si>
  <si>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</si>
  <si>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</si>
  <si>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</si>
  <si>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</si>
  <si>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</si>
  <si>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</si>
  <si>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</si>
  <si>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</si>
  <si>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</si>
  <si>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</si>
  <si>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</si>
  <si>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</si>
  <si>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</si>
  <si>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</si>
  <si>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</si>
  <si>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</si>
  <si>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</si>
  <si>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</si>
  <si>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</si>
  <si>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</si>
  <si>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</si>
  <si>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</si>
  <si>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</si>
  <si>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</si>
  <si>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</si>
  <si>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</si>
  <si>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</si>
  <si>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</si>
  <si>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</si>
  <si>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</si>
  <si>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</si>
  <si>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</si>
  <si>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</si>
  <si>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</si>
  <si>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</si>
  <si>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</si>
  <si>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</si>
  <si>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</si>
  <si>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</si>
  <si>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</si>
  <si>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</si>
  <si>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</si>
  <si>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</si>
  <si>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</si>
  <si>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</si>
  <si>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</si>
  <si>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</si>
  <si>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</si>
  <si>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</si>
  <si>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</si>
  <si>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</si>
  <si>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</si>
  <si>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</si>
  <si>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</si>
  <si>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</si>
  <si>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</si>
  <si>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</si>
  <si>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</si>
  <si>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</si>
  <si>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</si>
  <si>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</si>
  <si>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</si>
  <si>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</si>
  <si>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</si>
  <si>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</si>
  <si>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</si>
  <si>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</si>
  <si>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</si>
  <si>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</si>
  <si>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</si>
  <si>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</si>
  <si>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</si>
  <si>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</si>
  <si>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</si>
  <si>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</si>
  <si>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</si>
  <si>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</si>
  <si>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</si>
  <si>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</si>
  <si>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</si>
  <si>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</si>
  <si>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</si>
  <si>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</si>
  <si>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</si>
  <si>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</si>
  <si>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</si>
  <si>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</si>
  <si>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</si>
  <si>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</si>
  <si>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</si>
  <si>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</si>
  <si>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</si>
  <si>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</si>
  <si>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</si>
  <si>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</si>
  <si>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</si>
  <si>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</si>
  <si>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</si>
  <si>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</si>
  <si>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</si>
  <si>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</si>
  <si>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</si>
  <si>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</si>
  <si>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</si>
  <si>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</si>
  <si>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</si>
  <si>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</si>
  <si>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</si>
  <si>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</si>
  <si>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</si>
  <si>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</si>
  <si>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</si>
  <si>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</si>
  <si>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</si>
  <si>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</si>
  <si>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</si>
  <si>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</si>
  <si>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</si>
  <si>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</si>
  <si>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</si>
  <si>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</si>
  <si>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</si>
  <si>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</si>
  <si>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</si>
  <si>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</si>
  <si>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</si>
  <si>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</si>
  <si>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</si>
  <si>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</si>
  <si>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</si>
  <si>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</si>
  <si>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</si>
  <si>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</si>
  <si>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</si>
  <si>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</si>
  <si>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</si>
  <si>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</si>
  <si>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</si>
  <si>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</si>
  <si>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</si>
  <si>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</si>
  <si>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</si>
  <si>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</si>
  <si>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</si>
  <si>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</si>
  <si>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</si>
  <si>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</si>
  <si>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</si>
  <si>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</si>
  <si>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</si>
  <si>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</si>
  <si>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</si>
  <si>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</si>
  <si>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</si>
  <si>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</si>
  <si>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</si>
  <si>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</si>
  <si>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</si>
  <si>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</si>
  <si>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</si>
  <si>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</si>
  <si>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</si>
  <si>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</si>
  <si>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</si>
  <si>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</si>
  <si>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</si>
  <si>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</si>
  <si>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</si>
  <si>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</si>
  <si>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</si>
  <si>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</si>
  <si>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</si>
  <si>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</si>
  <si>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</si>
  <si>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</si>
  <si>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</si>
  <si>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</si>
  <si>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</si>
  <si>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</si>
  <si>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</si>
  <si>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</si>
  <si>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</si>
  <si>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</si>
  <si>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</si>
  <si>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</si>
  <si>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</si>
  <si>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</si>
  <si>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</si>
  <si>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</si>
  <si>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</si>
  <si>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</si>
  <si>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</si>
  <si>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</si>
  <si>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</si>
  <si>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</si>
  <si>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</si>
  <si>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</si>
  <si>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</si>
  <si>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</si>
  <si>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</si>
  <si>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</si>
  <si>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</si>
  <si>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</si>
  <si>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</si>
  <si>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</si>
  <si>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</si>
  <si>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</si>
  <si>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</si>
  <si>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</si>
  <si>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</si>
  <si>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</si>
  <si>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</si>
  <si>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</si>
  <si>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</si>
  <si>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</si>
  <si>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</si>
  <si>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</si>
  <si>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</si>
  <si>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</si>
  <si>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</si>
  <si>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</si>
  <si>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</si>
  <si>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</si>
  <si>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</si>
  <si>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</si>
  <si>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</si>
  <si>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</si>
  <si>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</si>
  <si>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</si>
  <si>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</si>
  <si>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</si>
  <si>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</si>
  <si>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</si>
  <si>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</si>
  <si>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</si>
  <si>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</si>
  <si>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</si>
  <si>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</si>
  <si>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</si>
  <si>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</si>
  <si>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</si>
  <si>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</si>
  <si>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</si>
  <si>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</si>
  <si>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</si>
  <si>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</si>
  <si>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</si>
  <si>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</si>
  <si>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</si>
  <si>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</si>
  <si>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</si>
  <si>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</si>
  <si>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</si>
  <si>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</si>
  <si>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</si>
  <si>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</si>
  <si>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</si>
  <si>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</si>
  <si>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</si>
  <si>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</si>
  <si>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</si>
  <si>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</si>
  <si>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</si>
  <si>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</si>
  <si>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</si>
  <si>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</si>
  <si>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</si>
  <si>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</si>
  <si>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</si>
  <si>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</si>
  <si>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</si>
  <si>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</si>
  <si>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</si>
  <si>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</si>
  <si>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2011</t>
  </si>
  <si>
    <t>II. Polrok 2011</t>
  </si>
  <si>
    <t>01.01.2011</t>
  </si>
  <si>
    <t>30.09.2011</t>
  </si>
  <si>
    <t>akciová spoločnosť</t>
  </si>
  <si>
    <t>CEMMAC</t>
  </si>
  <si>
    <t>Cementárska 14/14</t>
  </si>
  <si>
    <t>914 42</t>
  </si>
  <si>
    <t>Horné Srnie</t>
  </si>
  <si>
    <t>Ing. Ľubica Galková</t>
  </si>
  <si>
    <t>6576263</t>
  </si>
  <si>
    <t>6588304</t>
  </si>
  <si>
    <t>l.galkova@cemmac.sk</t>
  </si>
  <si>
    <t>www.cemmac.sk</t>
  </si>
  <si>
    <t>01.05.1992</t>
  </si>
  <si>
    <t>16 414 080</t>
  </si>
  <si>
    <t xml:space="preserve">Výroba cementu, sprostredkovanie obchodu v rozsahu voľných živností, poradenská činnosť v rozsahu voľných živností, technické testovanie , meranie a analýzy v rozsahu voľných živností,  podnikanie v oblasti nakladania z nebezpečným odpadom, otvárka, príprava a dobývanie výhradných ložísk povrchovým spôsobom, zriaďovanie, zabezpečovanie a likvidácia banských diel a lomov, úprava a zúšľachťovanie nerastov vykonávané v súvislosti s ich dobývaním, prenájom stavebných a demolačných strojov, prenájom dopravných zariadení, kovoobrábanie, zámočníctvo, výroba, monáž, opravy a údržba elektrických zariadení , atď. </t>
  </si>
  <si>
    <t>nie</t>
  </si>
  <si>
    <t>31412106</t>
  </si>
  <si>
    <t>01.01.2011 - 30.09.2011</t>
  </si>
  <si>
    <t>01.01.2010 - 31.12.2010</t>
  </si>
  <si>
    <t>01.01.2010 - 30.09.2010</t>
  </si>
  <si>
    <t>viď príloha</t>
  </si>
  <si>
    <t>na internetovej stránke spoločnosti, oznámenie o zverejnení správy bolo publikované  v Hospodárskych novinách 26.10.2011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</si>
</sst>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0" fontId="1" fillId="0" borderId="3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8" fillId="33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6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37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justify" vertical="top" wrapText="1"/>
      <protection locked="0"/>
    </xf>
    <xf numFmtId="49" fontId="7" fillId="0" borderId="39" xfId="0" applyNumberFormat="1" applyFont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41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/>
      <protection/>
    </xf>
    <xf numFmtId="49" fontId="7" fillId="0" borderId="45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7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38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2" fontId="0" fillId="0" borderId="36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35" xfId="0" applyFill="1" applyBorder="1" applyAlignment="1" applyProtection="1">
      <alignment wrapText="1"/>
      <protection locked="0"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0" fontId="0" fillId="0" borderId="51" xfId="0" applyBorder="1" applyAlignment="1" applyProtection="1">
      <alignment vertical="center"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47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49" fontId="0" fillId="33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0" fontId="0" fillId="33" borderId="48" xfId="0" applyFill="1" applyBorder="1" applyAlignment="1" applyProtection="1">
      <alignment horizontal="left" vertical="center" wrapText="1"/>
      <protection locked="0"/>
    </xf>
    <xf numFmtId="0" fontId="0" fillId="33" borderId="49" xfId="0" applyFill="1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33" borderId="54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49" fontId="7" fillId="0" borderId="39" xfId="0" applyNumberFormat="1" applyFont="1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38" xfId="0" applyBorder="1" applyAlignment="1" applyProtection="1">
      <alignment horizontal="left" vertical="top" wrapText="1"/>
      <protection/>
    </xf>
    <xf numFmtId="49" fontId="0" fillId="0" borderId="40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48" xfId="0" applyNumberFormat="1" applyFont="1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4" xfId="0" applyNumberFormat="1" applyFont="1" applyBorder="1" applyAlignment="1" applyProtection="1">
      <alignment horizontal="center" vertical="top"/>
      <protection/>
    </xf>
    <xf numFmtId="49" fontId="4" fillId="34" borderId="5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44" xfId="0" applyNumberFormat="1" applyFont="1" applyFill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172" fontId="6" fillId="36" borderId="16" xfId="0" applyNumberFormat="1" applyFont="1" applyFill="1" applyBorder="1" applyAlignment="1" applyProtection="1">
      <alignment horizontal="center" vertical="center"/>
      <protection locked="0"/>
    </xf>
    <xf numFmtId="172" fontId="6" fillId="36" borderId="34" xfId="0" applyNumberFormat="1" applyFont="1" applyFill="1" applyBorder="1" applyAlignment="1" applyProtection="1">
      <alignment horizontal="center" vertical="center"/>
      <protection locked="0"/>
    </xf>
    <xf numFmtId="172" fontId="6" fillId="36" borderId="16" xfId="0" applyNumberFormat="1" applyFont="1" applyFill="1" applyBorder="1" applyAlignment="1" applyProtection="1">
      <alignment horizontal="center" vertical="center"/>
      <protection locked="0"/>
    </xf>
    <xf numFmtId="172" fontId="6" fillId="36" borderId="34" xfId="0" applyNumberFormat="1" applyFont="1" applyFill="1" applyBorder="1" applyAlignment="1" applyProtection="1">
      <alignment horizontal="center" vertical="center"/>
      <protection locked="0"/>
    </xf>
    <xf numFmtId="172" fontId="5" fillId="33" borderId="16" xfId="0" applyNumberFormat="1" applyFont="1" applyFill="1" applyBorder="1" applyAlignment="1" applyProtection="1">
      <alignment horizontal="center" vertical="center"/>
      <protection locked="0"/>
    </xf>
    <xf numFmtId="172" fontId="5" fillId="33" borderId="34" xfId="0" applyNumberFormat="1" applyFont="1" applyFill="1" applyBorder="1" applyAlignment="1" applyProtection="1">
      <alignment horizontal="center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4" xfId="0" applyNumberFormat="1" applyFont="1" applyFill="1" applyBorder="1" applyAlignment="1" applyProtection="1">
      <alignment horizontal="right"/>
      <protection locked="0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4" xfId="0" applyNumberFormat="1" applyFont="1" applyBorder="1" applyAlignment="1" applyProtection="1">
      <alignment horizontal="center" vertical="top"/>
      <protection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4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4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4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4" xfId="0" applyNumberFormat="1" applyFont="1" applyBorder="1" applyAlignment="1" applyProtection="1">
      <alignment horizontal="left" vertical="top" shrinkToFit="1"/>
      <protection/>
    </xf>
    <xf numFmtId="0" fontId="9" fillId="33" borderId="57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7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33" borderId="57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30" xfId="0" applyBorder="1" applyAlignment="1">
      <alignment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4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4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4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4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4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172" fontId="6" fillId="36" borderId="57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4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4" xfId="0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4" xfId="0" applyNumberFormat="1" applyFont="1" applyBorder="1" applyAlignment="1" applyProtection="1">
      <alignment vertical="center" wrapText="1" shrinkToFit="1"/>
      <protection/>
    </xf>
    <xf numFmtId="172" fontId="5" fillId="33" borderId="57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7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7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3" xfId="0" applyFont="1" applyBorder="1" applyAlignment="1">
      <alignment wrapText="1"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13" fillId="0" borderId="0" xfId="0" applyFont="1" applyAlignment="1">
      <alignment horizontal="center"/>
    </xf>
    <xf numFmtId="14" fontId="0" fillId="33" borderId="48" xfId="0" applyNumberForma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ro&#269;n&#225;%20finan&#269;n&#225;%20spr&#225;va%20k%2030.6.2011\Polro&#269;n&#225;%20finan&#269;n&#225;%20spr&#225;va%20k%2030.06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ročná_správa"/>
      <sheetName val="P1Základné údaje"/>
      <sheetName val="P2Súvaha- aktíva"/>
      <sheetName val="P3Súvaha-pasíva"/>
      <sheetName val="P4Výkaz ziskov a strát"/>
      <sheetName val="P7CASH FLOW-Nepriama metóda"/>
      <sheetName val="KONTROLA"/>
    </sheetNames>
    <sheetDataSet>
      <sheetData sheetId="2">
        <row r="10">
          <cell r="F10">
            <v>41827732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galkova@cemmac.sk" TargetMode="External" /><Relationship Id="rId2" Type="http://schemas.openxmlformats.org/officeDocument/2006/relationships/hyperlink" Target="http://www.cemmac.sk/" TargetMode="External" /><Relationship Id="rId3" Type="http://schemas.openxmlformats.org/officeDocument/2006/relationships/hyperlink" Target="mailto:blamackova@cemmac.sk" TargetMode="External" /><Relationship Id="rId4" Type="http://schemas.openxmlformats.org/officeDocument/2006/relationships/hyperlink" Target="http://www.cemmac.sk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zoomScale="85" zoomScaleNormal="85" zoomScalePageLayoutView="0" workbookViewId="0" topLeftCell="A81">
      <selection activeCell="F44" sqref="F44:I4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88" t="s">
        <v>423</v>
      </c>
      <c r="B1" s="87"/>
      <c r="C1" s="254" t="s">
        <v>57</v>
      </c>
      <c r="D1" s="255"/>
      <c r="E1" s="255"/>
      <c r="F1" s="87"/>
      <c r="G1" s="87"/>
      <c r="H1" s="87"/>
      <c r="I1" s="87"/>
    </row>
    <row r="2" spans="1:9" ht="15.75">
      <c r="A2" s="88"/>
      <c r="B2" s="87"/>
      <c r="C2" s="90"/>
      <c r="D2" s="91"/>
      <c r="E2" s="91"/>
      <c r="F2" s="87"/>
      <c r="G2" s="87"/>
      <c r="H2" s="87"/>
      <c r="I2" s="87"/>
    </row>
    <row r="3" spans="1:9" ht="17.25" customHeight="1">
      <c r="A3" s="262" t="s">
        <v>430</v>
      </c>
      <c r="B3" s="263"/>
      <c r="C3" s="263"/>
      <c r="D3" s="263"/>
      <c r="E3" s="263"/>
      <c r="F3" s="263"/>
      <c r="G3" s="263"/>
      <c r="H3" s="263"/>
      <c r="I3" s="263"/>
    </row>
    <row r="4" spans="1:9" ht="17.25" customHeight="1">
      <c r="A4" s="262" t="s">
        <v>418</v>
      </c>
      <c r="B4" s="263"/>
      <c r="C4" s="263"/>
      <c r="D4" s="263"/>
      <c r="E4" s="263"/>
      <c r="F4" s="263"/>
      <c r="G4" s="263"/>
      <c r="H4" s="263"/>
      <c r="I4" s="263"/>
    </row>
    <row r="5" spans="1:9" ht="15.75">
      <c r="A5" s="147" t="s">
        <v>159</v>
      </c>
      <c r="B5" s="159"/>
      <c r="C5" s="88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530</v>
      </c>
      <c r="C7" s="6"/>
      <c r="D7" s="55" t="s">
        <v>165</v>
      </c>
      <c r="E7" s="160" t="s">
        <v>548</v>
      </c>
      <c r="F7" s="161"/>
      <c r="G7" s="161"/>
      <c r="H7" s="161"/>
      <c r="I7" s="162"/>
    </row>
    <row r="8" spans="1:9" s="52" customFormat="1" ht="13.5" thickBot="1">
      <c r="A8" s="82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137" t="s">
        <v>58</v>
      </c>
      <c r="B9" s="211" t="s">
        <v>531</v>
      </c>
      <c r="C9" s="212"/>
      <c r="D9" s="213"/>
      <c r="E9" s="36"/>
      <c r="F9" s="75"/>
      <c r="G9" s="75"/>
      <c r="H9" s="75"/>
      <c r="I9" s="75"/>
    </row>
    <row r="10" spans="1:9" s="52" customFormat="1" ht="13.5" thickBot="1">
      <c r="A10" s="140"/>
      <c r="B10" s="214"/>
      <c r="C10" s="214"/>
      <c r="D10" s="215"/>
      <c r="E10" s="36"/>
      <c r="F10" s="75"/>
      <c r="G10" s="75"/>
      <c r="H10" s="75"/>
      <c r="I10" s="75"/>
    </row>
    <row r="11" spans="1:9" s="52" customFormat="1" ht="13.5" thickBot="1">
      <c r="A11" s="82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410</v>
      </c>
      <c r="B12" s="66" t="s">
        <v>411</v>
      </c>
      <c r="C12" s="3" t="s">
        <v>532</v>
      </c>
      <c r="D12" s="66" t="s">
        <v>412</v>
      </c>
      <c r="E12" s="3" t="s">
        <v>533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405</v>
      </c>
      <c r="B14" s="160" t="s">
        <v>534</v>
      </c>
      <c r="C14" s="163"/>
      <c r="D14" s="163"/>
      <c r="E14" s="163"/>
      <c r="F14" s="163"/>
      <c r="G14" s="163"/>
      <c r="H14" s="163"/>
      <c r="I14" s="16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160</v>
      </c>
      <c r="B16" s="160" t="s">
        <v>535</v>
      </c>
      <c r="C16" s="161"/>
      <c r="D16" s="161"/>
      <c r="E16" s="161"/>
      <c r="F16" s="161"/>
      <c r="G16" s="161"/>
      <c r="H16" s="161"/>
      <c r="I16" s="162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166</v>
      </c>
      <c r="B18" s="223"/>
      <c r="C18" s="223"/>
      <c r="D18" s="11"/>
      <c r="E18" s="11"/>
      <c r="F18" s="11"/>
      <c r="G18" s="11"/>
      <c r="H18" s="11"/>
      <c r="I18" s="12"/>
    </row>
    <row r="19" spans="1:9" ht="12.75">
      <c r="A19" s="57" t="s">
        <v>161</v>
      </c>
      <c r="B19" s="264" t="s">
        <v>536</v>
      </c>
      <c r="C19" s="265"/>
      <c r="D19" s="265"/>
      <c r="E19" s="265"/>
      <c r="F19" s="265"/>
      <c r="G19" s="265"/>
      <c r="H19" s="265"/>
      <c r="I19" s="266"/>
    </row>
    <row r="20" spans="1:9" ht="12.75">
      <c r="A20" s="57" t="s">
        <v>174</v>
      </c>
      <c r="B20" s="264" t="s">
        <v>537</v>
      </c>
      <c r="C20" s="265"/>
      <c r="D20" s="265"/>
      <c r="E20" s="265"/>
      <c r="F20" s="265"/>
      <c r="G20" s="265"/>
      <c r="H20" s="265"/>
      <c r="I20" s="266"/>
    </row>
    <row r="21" spans="1:9" ht="13.5" thickBot="1">
      <c r="A21" s="58" t="s">
        <v>158</v>
      </c>
      <c r="B21" s="220" t="s">
        <v>538</v>
      </c>
      <c r="C21" s="221"/>
      <c r="D21" s="221"/>
      <c r="E21" s="221"/>
      <c r="F21" s="221"/>
      <c r="G21" s="221"/>
      <c r="H21" s="221"/>
      <c r="I21" s="222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173</v>
      </c>
      <c r="B23" s="160" t="s">
        <v>539</v>
      </c>
      <c r="C23" s="160"/>
      <c r="D23" s="160"/>
      <c r="E23" s="160"/>
      <c r="F23" s="160"/>
      <c r="G23" s="160"/>
      <c r="H23" s="160"/>
      <c r="I23" s="196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167</v>
      </c>
      <c r="B25" s="59" t="s">
        <v>162</v>
      </c>
      <c r="C25" s="3" t="s">
        <v>220</v>
      </c>
      <c r="D25" s="67"/>
      <c r="E25" s="59" t="s">
        <v>163</v>
      </c>
      <c r="F25" s="160" t="s">
        <v>540</v>
      </c>
      <c r="G25" s="161"/>
      <c r="H25" s="161"/>
      <c r="I25" s="162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168</v>
      </c>
      <c r="B27" s="59" t="s">
        <v>162</v>
      </c>
      <c r="C27" s="3" t="s">
        <v>220</v>
      </c>
      <c r="D27" s="67"/>
      <c r="E27" s="59" t="s">
        <v>163</v>
      </c>
      <c r="F27" s="160" t="s">
        <v>541</v>
      </c>
      <c r="G27" s="161"/>
      <c r="H27" s="161"/>
      <c r="I27" s="162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375</v>
      </c>
      <c r="B29" s="197" t="s">
        <v>542</v>
      </c>
      <c r="C29" s="161"/>
      <c r="D29" s="161"/>
      <c r="E29" s="161"/>
      <c r="F29" s="161"/>
      <c r="G29" s="161"/>
      <c r="H29" s="161"/>
      <c r="I29" s="162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164</v>
      </c>
      <c r="B31" s="197" t="s">
        <v>543</v>
      </c>
      <c r="C31" s="198"/>
      <c r="D31" s="198"/>
      <c r="E31" s="198"/>
      <c r="F31" s="198"/>
      <c r="G31" s="198"/>
      <c r="H31" s="198"/>
      <c r="I31" s="199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169</v>
      </c>
      <c r="B33" s="160" t="s">
        <v>544</v>
      </c>
      <c r="C33" s="206"/>
      <c r="D33" s="6"/>
      <c r="E33" s="200" t="s">
        <v>432</v>
      </c>
      <c r="F33" s="201"/>
      <c r="G33" s="160" t="s">
        <v>545</v>
      </c>
      <c r="H33" s="160"/>
      <c r="I33" s="206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168" t="s">
        <v>170</v>
      </c>
      <c r="B35" s="171"/>
      <c r="C35" s="172"/>
      <c r="D35" s="172"/>
      <c r="E35" s="172"/>
      <c r="F35" s="172"/>
      <c r="G35" s="172"/>
      <c r="H35" s="172"/>
      <c r="I35" s="173"/>
    </row>
    <row r="36" spans="1:9" ht="9.75" customHeight="1">
      <c r="A36" s="169"/>
      <c r="B36" s="174"/>
      <c r="C36" s="174"/>
      <c r="D36" s="174"/>
      <c r="E36" s="174"/>
      <c r="F36" s="174"/>
      <c r="G36" s="174"/>
      <c r="H36" s="174"/>
      <c r="I36" s="175"/>
    </row>
    <row r="37" spans="1:9" ht="13.5" thickBot="1">
      <c r="A37" s="170"/>
      <c r="B37" s="176"/>
      <c r="C37" s="176"/>
      <c r="D37" s="176"/>
      <c r="E37" s="176"/>
      <c r="F37" s="176"/>
      <c r="G37" s="176"/>
      <c r="H37" s="176"/>
      <c r="I37" s="177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26" t="s">
        <v>425</v>
      </c>
      <c r="B39" s="258" t="s">
        <v>553</v>
      </c>
      <c r="C39" s="178" t="s">
        <v>426</v>
      </c>
      <c r="D39" s="179"/>
      <c r="E39" s="179"/>
      <c r="F39" s="181" t="s">
        <v>543</v>
      </c>
      <c r="G39" s="182"/>
      <c r="H39" s="182"/>
      <c r="I39" s="183"/>
    </row>
    <row r="40" spans="1:9" ht="12.75">
      <c r="A40" s="256"/>
      <c r="B40" s="259"/>
      <c r="C40" s="180"/>
      <c r="D40" s="180"/>
      <c r="E40" s="180"/>
      <c r="F40" s="184"/>
      <c r="G40" s="184"/>
      <c r="H40" s="184"/>
      <c r="I40" s="185"/>
    </row>
    <row r="41" spans="1:9" ht="12.75">
      <c r="A41" s="256"/>
      <c r="B41" s="259"/>
      <c r="C41" s="180"/>
      <c r="D41" s="180"/>
      <c r="E41" s="180"/>
      <c r="F41" s="184"/>
      <c r="G41" s="184"/>
      <c r="H41" s="184"/>
      <c r="I41" s="185"/>
    </row>
    <row r="42" spans="1:9" ht="12.75">
      <c r="A42" s="256"/>
      <c r="B42" s="259"/>
      <c r="C42" s="202" t="s">
        <v>404</v>
      </c>
      <c r="D42" s="203"/>
      <c r="E42" s="203"/>
      <c r="F42" s="355">
        <v>40842</v>
      </c>
      <c r="G42" s="224"/>
      <c r="H42" s="224"/>
      <c r="I42" s="225"/>
    </row>
    <row r="43" spans="1:9" ht="12.75">
      <c r="A43" s="256"/>
      <c r="B43" s="259"/>
      <c r="C43" s="204"/>
      <c r="D43" s="205"/>
      <c r="E43" s="205"/>
      <c r="F43" s="226"/>
      <c r="G43" s="226"/>
      <c r="H43" s="226"/>
      <c r="I43" s="227"/>
    </row>
    <row r="44" spans="1:9" ht="13.5" thickBot="1">
      <c r="A44" s="257"/>
      <c r="B44" s="260"/>
      <c r="C44" s="261" t="s">
        <v>424</v>
      </c>
      <c r="D44" s="124"/>
      <c r="E44" s="124"/>
      <c r="F44" s="228"/>
      <c r="G44" s="229"/>
      <c r="H44" s="229"/>
      <c r="I44" s="230"/>
    </row>
    <row r="45" spans="1:9" ht="12.75">
      <c r="A45" s="86"/>
      <c r="B45" s="86"/>
      <c r="C45" s="86"/>
      <c r="D45" s="86"/>
      <c r="E45" s="86"/>
      <c r="F45" s="86"/>
      <c r="G45" s="86"/>
      <c r="H45" s="86"/>
      <c r="I45" s="86"/>
    </row>
    <row r="46" spans="1:9" ht="12.75">
      <c r="A46" s="145" t="s">
        <v>431</v>
      </c>
      <c r="B46" s="146"/>
      <c r="C46" s="146"/>
      <c r="D46" s="146"/>
      <c r="E46" s="146"/>
      <c r="F46" s="146"/>
      <c r="G46" s="146"/>
      <c r="H46" s="146"/>
      <c r="I46" s="146"/>
    </row>
    <row r="47" spans="1:9" ht="12.75" customHeight="1">
      <c r="A47" s="146"/>
      <c r="B47" s="146"/>
      <c r="C47" s="146"/>
      <c r="D47" s="146"/>
      <c r="E47" s="146"/>
      <c r="F47" s="146"/>
      <c r="G47" s="146"/>
      <c r="H47" s="146"/>
      <c r="I47" s="146"/>
    </row>
    <row r="48" spans="1:9" ht="12.75" customHeight="1">
      <c r="A48" s="146"/>
      <c r="B48" s="146"/>
      <c r="C48" s="146"/>
      <c r="D48" s="146"/>
      <c r="E48" s="146"/>
      <c r="F48" s="146"/>
      <c r="G48" s="146"/>
      <c r="H48" s="146"/>
      <c r="I48" s="146"/>
    </row>
    <row r="49" spans="1:9" ht="12.75">
      <c r="A49" s="146"/>
      <c r="B49" s="146"/>
      <c r="C49" s="146"/>
      <c r="D49" s="146"/>
      <c r="E49" s="146"/>
      <c r="F49" s="146"/>
      <c r="G49" s="146"/>
      <c r="H49" s="146"/>
      <c r="I49" s="14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117" t="s">
        <v>546</v>
      </c>
      <c r="C51" s="118"/>
      <c r="D51" s="118"/>
      <c r="E51" s="118"/>
      <c r="F51" s="118"/>
      <c r="G51" s="118"/>
      <c r="H51" s="118"/>
      <c r="I51" s="119"/>
    </row>
    <row r="52" spans="1:9" ht="12.75">
      <c r="A52" s="60"/>
      <c r="B52" s="165"/>
      <c r="C52" s="165"/>
      <c r="D52" s="165"/>
      <c r="E52" s="165"/>
      <c r="F52" s="165"/>
      <c r="G52" s="165"/>
      <c r="H52" s="165"/>
      <c r="I52" s="121"/>
    </row>
    <row r="53" spans="1:14" ht="12.75">
      <c r="A53" s="60"/>
      <c r="B53" s="165"/>
      <c r="C53" s="165"/>
      <c r="D53" s="165"/>
      <c r="E53" s="165"/>
      <c r="F53" s="165"/>
      <c r="G53" s="165"/>
      <c r="H53" s="165"/>
      <c r="I53" s="121"/>
      <c r="J53" s="6"/>
      <c r="K53" s="6"/>
      <c r="L53" s="6"/>
      <c r="M53" s="6"/>
      <c r="N53" s="6"/>
    </row>
    <row r="54" spans="1:14" ht="12.75">
      <c r="A54" s="60"/>
      <c r="B54" s="165"/>
      <c r="C54" s="165"/>
      <c r="D54" s="165"/>
      <c r="E54" s="165"/>
      <c r="F54" s="165"/>
      <c r="G54" s="165"/>
      <c r="H54" s="165"/>
      <c r="I54" s="121"/>
      <c r="J54" s="6"/>
      <c r="K54" s="6"/>
      <c r="L54" s="6"/>
      <c r="M54" s="6"/>
      <c r="N54" s="6"/>
    </row>
    <row r="55" spans="1:14" ht="12.75">
      <c r="A55" s="60"/>
      <c r="B55" s="165"/>
      <c r="C55" s="165"/>
      <c r="D55" s="165"/>
      <c r="E55" s="165"/>
      <c r="F55" s="165"/>
      <c r="G55" s="165"/>
      <c r="H55" s="165"/>
      <c r="I55" s="121"/>
      <c r="J55" s="6"/>
      <c r="K55" s="6"/>
      <c r="L55" s="6"/>
      <c r="M55" s="6"/>
      <c r="N55" s="6"/>
    </row>
    <row r="56" spans="1:14" ht="12.75" hidden="1">
      <c r="A56" s="60"/>
      <c r="B56" s="165"/>
      <c r="C56" s="165"/>
      <c r="D56" s="165"/>
      <c r="E56" s="165"/>
      <c r="F56" s="165"/>
      <c r="G56" s="165"/>
      <c r="H56" s="165"/>
      <c r="I56" s="121"/>
      <c r="J56" s="6"/>
      <c r="K56" s="6"/>
      <c r="L56" s="6"/>
      <c r="M56" s="6"/>
      <c r="N56" s="6"/>
    </row>
    <row r="57" spans="1:14" ht="12.75" hidden="1">
      <c r="A57" s="60"/>
      <c r="B57" s="165"/>
      <c r="C57" s="165"/>
      <c r="D57" s="165"/>
      <c r="E57" s="165"/>
      <c r="F57" s="165"/>
      <c r="G57" s="165"/>
      <c r="H57" s="165"/>
      <c r="I57" s="121"/>
      <c r="J57" s="6"/>
      <c r="K57" s="6"/>
      <c r="L57" s="6"/>
      <c r="M57" s="6"/>
      <c r="N57" s="6"/>
    </row>
    <row r="58" spans="1:14" ht="13.5" hidden="1" thickBot="1">
      <c r="A58" s="61"/>
      <c r="B58" s="166"/>
      <c r="C58" s="166"/>
      <c r="D58" s="166"/>
      <c r="E58" s="166"/>
      <c r="F58" s="166"/>
      <c r="G58" s="166"/>
      <c r="H58" s="166"/>
      <c r="I58" s="167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47" t="s">
        <v>60</v>
      </c>
      <c r="B60" s="148"/>
      <c r="C60" s="148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137" t="s">
        <v>59</v>
      </c>
      <c r="B62" s="117" t="s">
        <v>552</v>
      </c>
      <c r="C62" s="118"/>
      <c r="D62" s="118"/>
      <c r="E62" s="118"/>
      <c r="F62" s="118"/>
      <c r="G62" s="118"/>
      <c r="H62" s="118"/>
      <c r="I62" s="119"/>
    </row>
    <row r="63" spans="1:9" ht="12.75">
      <c r="A63" s="139"/>
      <c r="B63" s="120"/>
      <c r="C63" s="120"/>
      <c r="D63" s="120"/>
      <c r="E63" s="120"/>
      <c r="F63" s="120"/>
      <c r="G63" s="120"/>
      <c r="H63" s="120"/>
      <c r="I63" s="121"/>
    </row>
    <row r="64" spans="1:9" ht="12.75">
      <c r="A64" s="139"/>
      <c r="B64" s="120"/>
      <c r="C64" s="120"/>
      <c r="D64" s="120"/>
      <c r="E64" s="120"/>
      <c r="F64" s="120"/>
      <c r="G64" s="120"/>
      <c r="H64" s="120"/>
      <c r="I64" s="121"/>
    </row>
    <row r="65" spans="1:9" ht="12.75">
      <c r="A65" s="139"/>
      <c r="B65" s="120"/>
      <c r="C65" s="120"/>
      <c r="D65" s="120"/>
      <c r="E65" s="120"/>
      <c r="F65" s="120"/>
      <c r="G65" s="120"/>
      <c r="H65" s="120"/>
      <c r="I65" s="121"/>
    </row>
    <row r="66" spans="1:9" ht="12.75">
      <c r="A66" s="139"/>
      <c r="B66" s="120"/>
      <c r="C66" s="120"/>
      <c r="D66" s="120"/>
      <c r="E66" s="120"/>
      <c r="F66" s="120"/>
      <c r="G66" s="120"/>
      <c r="H66" s="120"/>
      <c r="I66" s="121"/>
    </row>
    <row r="67" spans="1:9" ht="12.75">
      <c r="A67" s="139"/>
      <c r="B67" s="120"/>
      <c r="C67" s="120"/>
      <c r="D67" s="120"/>
      <c r="E67" s="120"/>
      <c r="F67" s="120"/>
      <c r="G67" s="120"/>
      <c r="H67" s="120"/>
      <c r="I67" s="121"/>
    </row>
    <row r="68" spans="1:9" ht="12.75">
      <c r="A68" s="139"/>
      <c r="B68" s="120"/>
      <c r="C68" s="120"/>
      <c r="D68" s="120"/>
      <c r="E68" s="120"/>
      <c r="F68" s="120"/>
      <c r="G68" s="120"/>
      <c r="H68" s="120"/>
      <c r="I68" s="121"/>
    </row>
    <row r="69" spans="1:9" ht="12.75">
      <c r="A69" s="139"/>
      <c r="B69" s="120"/>
      <c r="C69" s="120"/>
      <c r="D69" s="120"/>
      <c r="E69" s="120"/>
      <c r="F69" s="120"/>
      <c r="G69" s="120"/>
      <c r="H69" s="120"/>
      <c r="I69" s="121"/>
    </row>
    <row r="70" spans="1:9" ht="12.75">
      <c r="A70" s="139"/>
      <c r="B70" s="122"/>
      <c r="C70" s="122"/>
      <c r="D70" s="122"/>
      <c r="E70" s="122"/>
      <c r="F70" s="122"/>
      <c r="G70" s="122"/>
      <c r="H70" s="122"/>
      <c r="I70" s="123"/>
    </row>
    <row r="71" spans="1:9" ht="12.75">
      <c r="A71" s="139"/>
      <c r="B71" s="122"/>
      <c r="C71" s="122"/>
      <c r="D71" s="122"/>
      <c r="E71" s="122"/>
      <c r="F71" s="122"/>
      <c r="G71" s="122"/>
      <c r="H71" s="122"/>
      <c r="I71" s="123"/>
    </row>
    <row r="72" spans="1:9" ht="12.75">
      <c r="A72" s="139"/>
      <c r="B72" s="122"/>
      <c r="C72" s="122"/>
      <c r="D72" s="122"/>
      <c r="E72" s="122"/>
      <c r="F72" s="122"/>
      <c r="G72" s="122"/>
      <c r="H72" s="122"/>
      <c r="I72" s="123"/>
    </row>
    <row r="73" spans="1:9" ht="12.75">
      <c r="A73" s="139"/>
      <c r="B73" s="122"/>
      <c r="C73" s="122"/>
      <c r="D73" s="122"/>
      <c r="E73" s="122"/>
      <c r="F73" s="122"/>
      <c r="G73" s="122"/>
      <c r="H73" s="122"/>
      <c r="I73" s="123"/>
    </row>
    <row r="74" spans="1:9" ht="12.75">
      <c r="A74" s="139"/>
      <c r="B74" s="122"/>
      <c r="C74" s="122"/>
      <c r="D74" s="122"/>
      <c r="E74" s="122"/>
      <c r="F74" s="122"/>
      <c r="G74" s="122"/>
      <c r="H74" s="122"/>
      <c r="I74" s="123"/>
    </row>
    <row r="75" spans="1:9" ht="12.75">
      <c r="A75" s="139"/>
      <c r="B75" s="122"/>
      <c r="C75" s="122"/>
      <c r="D75" s="122"/>
      <c r="E75" s="122"/>
      <c r="F75" s="122"/>
      <c r="G75" s="122"/>
      <c r="H75" s="122"/>
      <c r="I75" s="123"/>
    </row>
    <row r="76" spans="1:9" ht="12.75">
      <c r="A76" s="139"/>
      <c r="B76" s="122"/>
      <c r="C76" s="122"/>
      <c r="D76" s="122"/>
      <c r="E76" s="122"/>
      <c r="F76" s="122"/>
      <c r="G76" s="122"/>
      <c r="H76" s="122"/>
      <c r="I76" s="123"/>
    </row>
    <row r="77" spans="1:9" ht="13.5" thickBot="1">
      <c r="A77" s="140"/>
      <c r="B77" s="124"/>
      <c r="C77" s="124"/>
      <c r="D77" s="124"/>
      <c r="E77" s="124"/>
      <c r="F77" s="124"/>
      <c r="G77" s="124"/>
      <c r="H77" s="124"/>
      <c r="I77" s="125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47" t="s">
        <v>420</v>
      </c>
      <c r="B80" s="148"/>
      <c r="C80" s="148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114" t="s">
        <v>71</v>
      </c>
      <c r="B82" s="117" t="s">
        <v>552</v>
      </c>
      <c r="C82" s="118"/>
      <c r="D82" s="118"/>
      <c r="E82" s="118"/>
      <c r="F82" s="118"/>
      <c r="G82" s="118"/>
      <c r="H82" s="118"/>
      <c r="I82" s="119"/>
    </row>
    <row r="83" spans="1:9" ht="12.75">
      <c r="A83" s="115"/>
      <c r="B83" s="120"/>
      <c r="C83" s="120"/>
      <c r="D83" s="120"/>
      <c r="E83" s="120"/>
      <c r="F83" s="120"/>
      <c r="G83" s="120"/>
      <c r="H83" s="120"/>
      <c r="I83" s="121"/>
    </row>
    <row r="84" spans="1:9" ht="12.75">
      <c r="A84" s="115"/>
      <c r="B84" s="120"/>
      <c r="C84" s="120"/>
      <c r="D84" s="120"/>
      <c r="E84" s="120"/>
      <c r="F84" s="120"/>
      <c r="G84" s="120"/>
      <c r="H84" s="120"/>
      <c r="I84" s="121"/>
    </row>
    <row r="85" spans="1:9" ht="12.75">
      <c r="A85" s="115"/>
      <c r="B85" s="120"/>
      <c r="C85" s="120"/>
      <c r="D85" s="120"/>
      <c r="E85" s="120"/>
      <c r="F85" s="120"/>
      <c r="G85" s="120"/>
      <c r="H85" s="120"/>
      <c r="I85" s="121"/>
    </row>
    <row r="86" spans="1:9" ht="12.75">
      <c r="A86" s="115"/>
      <c r="B86" s="120"/>
      <c r="C86" s="120"/>
      <c r="D86" s="120"/>
      <c r="E86" s="120"/>
      <c r="F86" s="120"/>
      <c r="G86" s="120"/>
      <c r="H86" s="120"/>
      <c r="I86" s="121"/>
    </row>
    <row r="87" spans="1:9" ht="12.75">
      <c r="A87" s="115"/>
      <c r="B87" s="120"/>
      <c r="C87" s="120"/>
      <c r="D87" s="120"/>
      <c r="E87" s="120"/>
      <c r="F87" s="120"/>
      <c r="G87" s="120"/>
      <c r="H87" s="120"/>
      <c r="I87" s="121"/>
    </row>
    <row r="88" spans="1:9" ht="12.75">
      <c r="A88" s="115"/>
      <c r="B88" s="120"/>
      <c r="C88" s="120"/>
      <c r="D88" s="120"/>
      <c r="E88" s="120"/>
      <c r="F88" s="120"/>
      <c r="G88" s="120"/>
      <c r="H88" s="120"/>
      <c r="I88" s="121"/>
    </row>
    <row r="89" spans="1:9" ht="12.75">
      <c r="A89" s="115"/>
      <c r="B89" s="120"/>
      <c r="C89" s="120"/>
      <c r="D89" s="120"/>
      <c r="E89" s="120"/>
      <c r="F89" s="120"/>
      <c r="G89" s="120"/>
      <c r="H89" s="120"/>
      <c r="I89" s="121"/>
    </row>
    <row r="90" spans="1:9" ht="12.75">
      <c r="A90" s="115"/>
      <c r="B90" s="122"/>
      <c r="C90" s="122"/>
      <c r="D90" s="122"/>
      <c r="E90" s="122"/>
      <c r="F90" s="122"/>
      <c r="G90" s="122"/>
      <c r="H90" s="122"/>
      <c r="I90" s="123"/>
    </row>
    <row r="91" spans="1:9" ht="12.75">
      <c r="A91" s="115"/>
      <c r="B91" s="122"/>
      <c r="C91" s="122"/>
      <c r="D91" s="122"/>
      <c r="E91" s="122"/>
      <c r="F91" s="122"/>
      <c r="G91" s="122"/>
      <c r="H91" s="122"/>
      <c r="I91" s="123"/>
    </row>
    <row r="92" spans="1:9" ht="12.75">
      <c r="A92" s="115"/>
      <c r="B92" s="122"/>
      <c r="C92" s="122"/>
      <c r="D92" s="122"/>
      <c r="E92" s="122"/>
      <c r="F92" s="122"/>
      <c r="G92" s="122"/>
      <c r="H92" s="122"/>
      <c r="I92" s="123"/>
    </row>
    <row r="93" spans="1:9" ht="12.75">
      <c r="A93" s="115"/>
      <c r="B93" s="122"/>
      <c r="C93" s="122"/>
      <c r="D93" s="122"/>
      <c r="E93" s="122"/>
      <c r="F93" s="122"/>
      <c r="G93" s="122"/>
      <c r="H93" s="122"/>
      <c r="I93" s="123"/>
    </row>
    <row r="94" spans="1:9" ht="12.75">
      <c r="A94" s="115"/>
      <c r="B94" s="122"/>
      <c r="C94" s="122"/>
      <c r="D94" s="122"/>
      <c r="E94" s="122"/>
      <c r="F94" s="122"/>
      <c r="G94" s="122"/>
      <c r="H94" s="122"/>
      <c r="I94" s="123"/>
    </row>
    <row r="95" spans="1:9" ht="12.75">
      <c r="A95" s="115"/>
      <c r="B95" s="122"/>
      <c r="C95" s="122"/>
      <c r="D95" s="122"/>
      <c r="E95" s="122"/>
      <c r="F95" s="122"/>
      <c r="G95" s="122"/>
      <c r="H95" s="122"/>
      <c r="I95" s="123"/>
    </row>
    <row r="96" spans="1:9" ht="12.75">
      <c r="A96" s="115"/>
      <c r="B96" s="122"/>
      <c r="C96" s="122"/>
      <c r="D96" s="122"/>
      <c r="E96" s="122"/>
      <c r="F96" s="122"/>
      <c r="G96" s="122"/>
      <c r="H96" s="122"/>
      <c r="I96" s="123"/>
    </row>
    <row r="97" spans="1:9" ht="13.5" thickBot="1">
      <c r="A97" s="116"/>
      <c r="B97" s="124"/>
      <c r="C97" s="124"/>
      <c r="D97" s="124"/>
      <c r="E97" s="124"/>
      <c r="F97" s="124"/>
      <c r="G97" s="124"/>
      <c r="H97" s="124"/>
      <c r="I97" s="125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216" t="s">
        <v>436</v>
      </c>
      <c r="B99" s="217"/>
      <c r="C99" s="218"/>
      <c r="D99" s="218"/>
      <c r="E99" s="219"/>
      <c r="F99" s="141"/>
      <c r="G99" s="141"/>
      <c r="H99" s="141"/>
      <c r="I99" s="142"/>
    </row>
    <row r="100" spans="1:9" s="52" customFormat="1" ht="12.75">
      <c r="A100" s="149" t="s">
        <v>421</v>
      </c>
      <c r="B100" s="150"/>
      <c r="C100" s="143" t="s">
        <v>433</v>
      </c>
      <c r="D100" s="144"/>
      <c r="E100" s="144"/>
      <c r="F100" s="157" t="s">
        <v>61</v>
      </c>
      <c r="G100" s="157"/>
      <c r="H100" s="157"/>
      <c r="I100" s="158"/>
    </row>
    <row r="101" spans="1:9" s="52" customFormat="1" ht="12.75">
      <c r="A101" s="151"/>
      <c r="B101" s="152"/>
      <c r="C101" s="155" t="s">
        <v>434</v>
      </c>
      <c r="D101" s="156"/>
      <c r="E101" s="156"/>
      <c r="F101" s="207" t="s">
        <v>62</v>
      </c>
      <c r="G101" s="207"/>
      <c r="H101" s="207"/>
      <c r="I101" s="208"/>
    </row>
    <row r="102" spans="1:9" s="52" customFormat="1" ht="12.75">
      <c r="A102" s="151"/>
      <c r="B102" s="152"/>
      <c r="C102" s="155" t="s">
        <v>435</v>
      </c>
      <c r="D102" s="156"/>
      <c r="E102" s="156"/>
      <c r="F102" s="207" t="s">
        <v>63</v>
      </c>
      <c r="G102" s="207"/>
      <c r="H102" s="207"/>
      <c r="I102" s="208"/>
    </row>
    <row r="103" spans="1:9" s="52" customFormat="1" ht="13.5" thickBot="1">
      <c r="A103" s="153"/>
      <c r="B103" s="154"/>
      <c r="C103" s="133"/>
      <c r="D103" s="134"/>
      <c r="E103" s="134"/>
      <c r="F103" s="209"/>
      <c r="G103" s="209"/>
      <c r="H103" s="209"/>
      <c r="I103" s="210"/>
    </row>
    <row r="104" spans="1:9" s="52" customFormat="1" ht="13.5" thickBot="1">
      <c r="A104" s="77" t="s">
        <v>407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137" t="s">
        <v>64</v>
      </c>
      <c r="B105" s="138"/>
      <c r="C105" s="194"/>
      <c r="D105" s="195"/>
      <c r="E105" s="195"/>
      <c r="F105" s="192"/>
      <c r="G105" s="192"/>
      <c r="H105" s="192"/>
      <c r="I105" s="193"/>
    </row>
    <row r="106" spans="1:9" s="52" customFormat="1" ht="12.75">
      <c r="A106" s="135" t="s">
        <v>406</v>
      </c>
      <c r="B106" s="136"/>
      <c r="C106" s="251" t="s">
        <v>408</v>
      </c>
      <c r="D106" s="252"/>
      <c r="E106" s="253"/>
      <c r="F106" s="186" t="s">
        <v>65</v>
      </c>
      <c r="G106" s="187"/>
      <c r="H106" s="187"/>
      <c r="I106" s="188"/>
    </row>
    <row r="107" spans="1:9" s="52" customFormat="1" ht="21" customHeight="1">
      <c r="A107" s="233" t="s">
        <v>70</v>
      </c>
      <c r="B107" s="234"/>
      <c r="C107" s="242"/>
      <c r="D107" s="242"/>
      <c r="E107" s="243"/>
      <c r="F107" s="189"/>
      <c r="G107" s="190"/>
      <c r="H107" s="190"/>
      <c r="I107" s="191"/>
    </row>
    <row r="108" spans="1:9" s="52" customFormat="1" ht="90.75" customHeight="1" thickBot="1">
      <c r="A108" s="235"/>
      <c r="B108" s="236"/>
      <c r="C108" s="231" t="s">
        <v>409</v>
      </c>
      <c r="D108" s="232"/>
      <c r="E108" s="232"/>
      <c r="F108" s="237" t="s">
        <v>66</v>
      </c>
      <c r="G108" s="237"/>
      <c r="H108" s="237"/>
      <c r="I108" s="238"/>
    </row>
    <row r="109" spans="1:9" ht="13.5" thickBot="1">
      <c r="A109" s="247"/>
      <c r="B109" s="248"/>
      <c r="C109" s="248"/>
      <c r="D109" s="248"/>
      <c r="E109" s="248"/>
      <c r="F109" s="248"/>
      <c r="G109" s="248"/>
      <c r="H109" s="248"/>
      <c r="I109" s="248"/>
    </row>
    <row r="110" spans="1:9" ht="13.5" thickBot="1">
      <c r="A110" s="200" t="s">
        <v>67</v>
      </c>
      <c r="B110" s="201"/>
      <c r="C110" s="201"/>
      <c r="D110" s="249"/>
      <c r="E110" s="249"/>
      <c r="F110" s="250"/>
      <c r="G110" s="83" t="s">
        <v>547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26" t="s">
        <v>422</v>
      </c>
      <c r="B112" s="127"/>
      <c r="C112" s="239" t="s">
        <v>408</v>
      </c>
      <c r="D112" s="240"/>
      <c r="E112" s="241"/>
      <c r="F112" s="244" t="s">
        <v>68</v>
      </c>
      <c r="G112" s="245"/>
      <c r="H112" s="245"/>
      <c r="I112" s="246"/>
    </row>
    <row r="113" spans="1:9" s="52" customFormat="1" ht="13.5" customHeight="1">
      <c r="A113" s="128"/>
      <c r="B113" s="129"/>
      <c r="C113" s="242"/>
      <c r="D113" s="242"/>
      <c r="E113" s="243"/>
      <c r="F113" s="189"/>
      <c r="G113" s="190"/>
      <c r="H113" s="190"/>
      <c r="I113" s="191"/>
    </row>
    <row r="114" spans="1:9" s="52" customFormat="1" ht="13.5" thickBot="1">
      <c r="A114" s="130"/>
      <c r="B114" s="131"/>
      <c r="C114" s="231" t="s">
        <v>409</v>
      </c>
      <c r="D114" s="232"/>
      <c r="E114" s="232"/>
      <c r="F114" s="237" t="s">
        <v>69</v>
      </c>
      <c r="G114" s="237"/>
      <c r="H114" s="237"/>
      <c r="I114" s="238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4"/>
    </row>
    <row r="116" spans="1:9" ht="15.75">
      <c r="A116" s="85"/>
      <c r="B116" s="85"/>
      <c r="C116" s="85"/>
      <c r="D116" s="85"/>
      <c r="E116" s="85"/>
      <c r="F116" s="85"/>
      <c r="G116" s="85"/>
      <c r="H116" s="85"/>
      <c r="I116" s="85"/>
    </row>
    <row r="117" spans="1:9" ht="12.75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 ht="12.7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2.75">
      <c r="A119" s="113"/>
      <c r="B119" s="113"/>
      <c r="C119" s="113"/>
      <c r="D119" s="113"/>
      <c r="E119" s="113"/>
      <c r="F119" s="113"/>
      <c r="G119" s="113"/>
      <c r="H119" s="113"/>
      <c r="I119" s="113"/>
    </row>
    <row r="120" spans="1:9" ht="12.75">
      <c r="A120" s="113"/>
      <c r="B120" s="113"/>
      <c r="C120" s="113"/>
      <c r="D120" s="113"/>
      <c r="E120" s="113"/>
      <c r="F120" s="113"/>
      <c r="G120" s="113"/>
      <c r="H120" s="113"/>
      <c r="I120" s="113"/>
    </row>
    <row r="121" spans="1:9" ht="12.75">
      <c r="A121" s="113"/>
      <c r="B121" s="113"/>
      <c r="C121" s="113"/>
      <c r="D121" s="113"/>
      <c r="E121" s="113"/>
      <c r="F121" s="113"/>
      <c r="G121" s="113"/>
      <c r="H121" s="113"/>
      <c r="I121" s="113"/>
    </row>
    <row r="122" spans="1:9" ht="12.75">
      <c r="A122" s="132"/>
      <c r="B122" s="113"/>
      <c r="C122" s="113"/>
      <c r="D122" s="113"/>
      <c r="E122" s="113"/>
      <c r="F122" s="113"/>
      <c r="G122" s="113"/>
      <c r="H122" s="113"/>
      <c r="I122" s="113"/>
    </row>
    <row r="123" spans="1:9" ht="12.75">
      <c r="A123" s="113"/>
      <c r="B123" s="113"/>
      <c r="C123" s="113"/>
      <c r="D123" s="113"/>
      <c r="E123" s="113"/>
      <c r="F123" s="113"/>
      <c r="G123" s="113"/>
      <c r="H123" s="113"/>
      <c r="I123" s="113"/>
    </row>
    <row r="124" spans="1:9" ht="12.75">
      <c r="A124" s="113"/>
      <c r="B124" s="113"/>
      <c r="C124" s="113"/>
      <c r="D124" s="113"/>
      <c r="E124" s="113"/>
      <c r="F124" s="113"/>
      <c r="G124" s="113"/>
      <c r="H124" s="113"/>
      <c r="I124" s="113"/>
    </row>
    <row r="125" spans="1:9" ht="12.75">
      <c r="A125" s="113"/>
      <c r="B125" s="113"/>
      <c r="C125" s="113"/>
      <c r="D125" s="113"/>
      <c r="E125" s="113"/>
      <c r="F125" s="113"/>
      <c r="G125" s="113"/>
      <c r="H125" s="113"/>
      <c r="I125" s="113"/>
    </row>
    <row r="126" spans="1:9" ht="12.75">
      <c r="A126" s="132"/>
      <c r="B126" s="113"/>
      <c r="C126" s="113"/>
      <c r="D126" s="113"/>
      <c r="E126" s="113"/>
      <c r="F126" s="113"/>
      <c r="G126" s="113"/>
      <c r="H126" s="113"/>
      <c r="I126" s="113"/>
    </row>
    <row r="127" spans="1:9" ht="12.75">
      <c r="A127" s="113"/>
      <c r="B127" s="113"/>
      <c r="C127" s="113"/>
      <c r="D127" s="113"/>
      <c r="E127" s="113"/>
      <c r="F127" s="113"/>
      <c r="G127" s="113"/>
      <c r="H127" s="113"/>
      <c r="I127" s="113"/>
    </row>
    <row r="128" spans="1:9" ht="12.75">
      <c r="A128" s="113"/>
      <c r="B128" s="113"/>
      <c r="C128" s="113"/>
      <c r="D128" s="113"/>
      <c r="E128" s="113"/>
      <c r="F128" s="113"/>
      <c r="G128" s="113"/>
      <c r="H128" s="113"/>
      <c r="I128" s="113"/>
    </row>
    <row r="129" spans="1:9" ht="12.75">
      <c r="A129" s="81"/>
      <c r="B129" s="81"/>
      <c r="C129" s="81"/>
      <c r="D129" s="81"/>
      <c r="E129" s="81"/>
      <c r="F129" s="81"/>
      <c r="G129" s="81"/>
      <c r="H129" s="81"/>
      <c r="I129" s="81"/>
    </row>
    <row r="130" spans="1:9" ht="12.75">
      <c r="A130" s="81"/>
      <c r="B130" s="81"/>
      <c r="C130" s="81"/>
      <c r="D130" s="81"/>
      <c r="E130" s="81"/>
      <c r="F130" s="81"/>
      <c r="G130" s="81"/>
      <c r="H130" s="81"/>
      <c r="I130" s="81"/>
    </row>
    <row r="131" spans="1:9" ht="12.75">
      <c r="A131" s="111"/>
      <c r="B131" s="111"/>
      <c r="C131" s="111"/>
      <c r="D131" s="111"/>
      <c r="E131" s="111"/>
      <c r="F131" s="111"/>
      <c r="G131" s="111"/>
      <c r="H131" s="111"/>
      <c r="I131" s="111"/>
    </row>
    <row r="132" spans="1:9" ht="12.75">
      <c r="A132" s="112"/>
      <c r="B132" s="112"/>
      <c r="C132" s="112"/>
      <c r="D132" s="112"/>
      <c r="E132" s="112"/>
      <c r="F132" s="112"/>
      <c r="G132" s="112"/>
      <c r="H132" s="112"/>
      <c r="I132" s="112"/>
    </row>
    <row r="133" spans="1:9" ht="12.75">
      <c r="A133" s="113"/>
      <c r="B133" s="113"/>
      <c r="C133" s="113"/>
      <c r="D133" s="113"/>
      <c r="E133" s="113"/>
      <c r="F133" s="113"/>
      <c r="G133" s="113"/>
      <c r="H133" s="113"/>
      <c r="I133" s="113"/>
    </row>
    <row r="134" spans="1:9" ht="12.75">
      <c r="A134" s="113"/>
      <c r="B134" s="113"/>
      <c r="C134" s="113"/>
      <c r="D134" s="113"/>
      <c r="E134" s="113"/>
      <c r="F134" s="113"/>
      <c r="G134" s="113"/>
      <c r="H134" s="113"/>
      <c r="I134" s="113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F106:I107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A5:B5"/>
    <mergeCell ref="E7:I7"/>
    <mergeCell ref="A9:A10"/>
    <mergeCell ref="B14:I14"/>
    <mergeCell ref="A60:C60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</mergeCells>
  <hyperlinks>
    <hyperlink ref="B29" r:id="rId1" display="l.galkova@cemmac.sk"/>
    <hyperlink ref="B31" r:id="rId2" display="www.cemmac.sk"/>
    <hyperlink ref="B33" r:id="rId3" display="blamackova@cemmac.sk"/>
    <hyperlink ref="F39" r:id="rId4" display="www.cemmac.sk"/>
  </hyperlinks>
  <printOptions/>
  <pageMargins left="0" right="0" top="0.5905511811023623" bottom="0.1968503937007874" header="0.31496062992125984" footer="0.11811023622047245"/>
  <pageSetup horizontalDpi="600" verticalDpi="600" orientation="landscape" paperSize="9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F10" sqref="F10:F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270" t="s">
        <v>448</v>
      </c>
      <c r="B1" s="270"/>
      <c r="C1" s="270"/>
      <c r="D1" s="270"/>
      <c r="E1" s="270"/>
      <c r="F1" s="89"/>
    </row>
    <row r="2" spans="1:6" s="18" customFormat="1" ht="15.75">
      <c r="A2" s="280" t="s">
        <v>429</v>
      </c>
      <c r="B2" s="281"/>
      <c r="C2" s="277" t="s">
        <v>549</v>
      </c>
      <c r="D2" s="278"/>
      <c r="E2" s="278"/>
      <c r="F2" s="279"/>
    </row>
    <row r="3" spans="1:6" ht="15.75">
      <c r="A3" s="271" t="s">
        <v>428</v>
      </c>
      <c r="B3" s="272"/>
      <c r="C3" s="300" t="s">
        <v>550</v>
      </c>
      <c r="D3" s="301"/>
      <c r="E3" s="301"/>
      <c r="F3" s="302"/>
    </row>
    <row r="4" spans="1:6" ht="15.75">
      <c r="A4" s="271" t="s">
        <v>376</v>
      </c>
      <c r="B4" s="272"/>
      <c r="C4" s="303" t="str">
        <f>IF(ISBLANK('Predbežné vyhlásenie'!B16),"  ",'Predbežné vyhlásenie'!B16)</f>
        <v>CEMMAC</v>
      </c>
      <c r="D4" s="304"/>
      <c r="E4" s="304"/>
      <c r="F4" s="305"/>
    </row>
    <row r="5" spans="1:30" ht="15.75">
      <c r="A5" s="271" t="s">
        <v>165</v>
      </c>
      <c r="B5" s="272"/>
      <c r="C5" s="303" t="str">
        <f>IF(ISBLANK('Predbežné vyhlásenie'!E7),"  ",'Predbežné vyhlásenie'!E7)</f>
        <v>31412106</v>
      </c>
      <c r="D5" s="304"/>
      <c r="E5" s="304"/>
      <c r="F5" s="305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1" customFormat="1" ht="33.75">
      <c r="A7" s="267" t="s">
        <v>35</v>
      </c>
      <c r="B7" s="267" t="s">
        <v>40</v>
      </c>
      <c r="C7" s="267" t="s">
        <v>44</v>
      </c>
      <c r="D7" s="275" t="s">
        <v>450</v>
      </c>
      <c r="E7" s="276"/>
      <c r="F7" s="100" t="s">
        <v>427</v>
      </c>
    </row>
    <row r="8" spans="1:6" s="101" customFormat="1" ht="13.5" customHeight="1">
      <c r="A8" s="268"/>
      <c r="B8" s="268"/>
      <c r="C8" s="268"/>
      <c r="D8" s="97" t="s">
        <v>41</v>
      </c>
      <c r="E8" s="97" t="s">
        <v>43</v>
      </c>
      <c r="F8" s="97" t="s">
        <v>43</v>
      </c>
    </row>
    <row r="9" spans="1:6" s="101" customFormat="1" ht="11.25">
      <c r="A9" s="269"/>
      <c r="B9" s="269"/>
      <c r="C9" s="269"/>
      <c r="D9" s="97" t="s">
        <v>42</v>
      </c>
      <c r="E9" s="97"/>
      <c r="F9" s="97"/>
    </row>
    <row r="10" spans="1:6" s="103" customFormat="1" ht="9">
      <c r="A10" s="292"/>
      <c r="B10" s="294" t="s">
        <v>36</v>
      </c>
      <c r="C10" s="273" t="s">
        <v>175</v>
      </c>
      <c r="D10" s="110">
        <f>SUM(D12+D68+D130)</f>
        <v>114869682</v>
      </c>
      <c r="E10" s="282">
        <f>E12+E68+E130</f>
        <v>42641720</v>
      </c>
      <c r="F10" s="282">
        <f>F12+F68+F130</f>
        <v>41827732</v>
      </c>
    </row>
    <row r="11" spans="1:6" s="103" customFormat="1" ht="9">
      <c r="A11" s="293"/>
      <c r="B11" s="295"/>
      <c r="C11" s="274"/>
      <c r="D11" s="110">
        <f>SUM(D13+D69+D131)</f>
        <v>72227962</v>
      </c>
      <c r="E11" s="283"/>
      <c r="F11" s="283"/>
    </row>
    <row r="12" spans="1:6" s="103" customFormat="1" ht="9">
      <c r="A12" s="292" t="s">
        <v>176</v>
      </c>
      <c r="B12" s="294" t="s">
        <v>37</v>
      </c>
      <c r="C12" s="273" t="s">
        <v>177</v>
      </c>
      <c r="D12" s="110">
        <f>D14+D30+D50</f>
        <v>94738321</v>
      </c>
      <c r="E12" s="282">
        <f>E14+E30+E50</f>
        <v>22943061</v>
      </c>
      <c r="F12" s="282">
        <f>F14+F30+F50</f>
        <v>24340428</v>
      </c>
    </row>
    <row r="13" spans="1:6" s="103" customFormat="1" ht="9">
      <c r="A13" s="293"/>
      <c r="B13" s="295"/>
      <c r="C13" s="274"/>
      <c r="D13" s="110">
        <f>D15+D31+D51</f>
        <v>71795260</v>
      </c>
      <c r="E13" s="283"/>
      <c r="F13" s="283"/>
    </row>
    <row r="14" spans="1:6" s="103" customFormat="1" ht="9">
      <c r="A14" s="292" t="s">
        <v>259</v>
      </c>
      <c r="B14" s="294" t="s">
        <v>498</v>
      </c>
      <c r="C14" s="273" t="s">
        <v>179</v>
      </c>
      <c r="D14" s="105">
        <f>SUM(D16+D18+D20+D22+D24+D26+D28)</f>
        <v>3170319</v>
      </c>
      <c r="E14" s="284">
        <f>SUM(E16:E28)</f>
        <v>659883</v>
      </c>
      <c r="F14" s="284">
        <f>SUM(F16:F28)</f>
        <v>820921</v>
      </c>
    </row>
    <row r="15" spans="1:6" s="103" customFormat="1" ht="9">
      <c r="A15" s="293"/>
      <c r="B15" s="295"/>
      <c r="C15" s="274"/>
      <c r="D15" s="105">
        <f>SUM(D17+D19+D21+D23+D25+D27+D29)</f>
        <v>2510436</v>
      </c>
      <c r="E15" s="285"/>
      <c r="F15" s="285"/>
    </row>
    <row r="16" spans="1:6" ht="9.75">
      <c r="A16" s="296" t="s">
        <v>437</v>
      </c>
      <c r="B16" s="298" t="s">
        <v>2</v>
      </c>
      <c r="C16" s="290" t="s">
        <v>181</v>
      </c>
      <c r="D16" s="1"/>
      <c r="E16" s="288"/>
      <c r="F16" s="286"/>
    </row>
    <row r="17" spans="1:6" ht="9.75">
      <c r="A17" s="297"/>
      <c r="B17" s="299"/>
      <c r="C17" s="291"/>
      <c r="D17" s="1"/>
      <c r="E17" s="289"/>
      <c r="F17" s="287"/>
    </row>
    <row r="18" spans="1:6" ht="9.75">
      <c r="A18" s="296" t="s">
        <v>183</v>
      </c>
      <c r="B18" s="298" t="s">
        <v>3</v>
      </c>
      <c r="C18" s="290" t="s">
        <v>182</v>
      </c>
      <c r="D18" s="1">
        <v>2649900</v>
      </c>
      <c r="E18" s="288">
        <v>235248</v>
      </c>
      <c r="F18" s="286">
        <v>369152</v>
      </c>
    </row>
    <row r="19" spans="1:6" ht="9.75">
      <c r="A19" s="297"/>
      <c r="B19" s="299"/>
      <c r="C19" s="291"/>
      <c r="D19" s="1">
        <v>2414652</v>
      </c>
      <c r="E19" s="289"/>
      <c r="F19" s="287"/>
    </row>
    <row r="20" spans="1:6" ht="9.75">
      <c r="A20" s="296" t="s">
        <v>185</v>
      </c>
      <c r="B20" s="298" t="s">
        <v>4</v>
      </c>
      <c r="C20" s="290" t="s">
        <v>184</v>
      </c>
      <c r="D20" s="1"/>
      <c r="E20" s="288"/>
      <c r="F20" s="286"/>
    </row>
    <row r="21" spans="1:6" ht="9.75">
      <c r="A21" s="297"/>
      <c r="B21" s="299"/>
      <c r="C21" s="291"/>
      <c r="D21" s="1"/>
      <c r="E21" s="289"/>
      <c r="F21" s="287"/>
    </row>
    <row r="22" spans="1:6" ht="9.75">
      <c r="A22" s="296" t="s">
        <v>187</v>
      </c>
      <c r="B22" s="298" t="s">
        <v>5</v>
      </c>
      <c r="C22" s="290" t="s">
        <v>186</v>
      </c>
      <c r="D22" s="1"/>
      <c r="E22" s="288"/>
      <c r="F22" s="286"/>
    </row>
    <row r="23" spans="1:6" ht="9.75">
      <c r="A23" s="297"/>
      <c r="B23" s="299"/>
      <c r="C23" s="291"/>
      <c r="D23" s="1"/>
      <c r="E23" s="289"/>
      <c r="F23" s="287"/>
    </row>
    <row r="24" spans="1:6" ht="9.75">
      <c r="A24" s="296" t="s">
        <v>189</v>
      </c>
      <c r="B24" s="298" t="s">
        <v>6</v>
      </c>
      <c r="C24" s="290" t="s">
        <v>188</v>
      </c>
      <c r="D24" s="1">
        <v>520419</v>
      </c>
      <c r="E24" s="288">
        <v>424635</v>
      </c>
      <c r="F24" s="286">
        <v>451769</v>
      </c>
    </row>
    <row r="25" spans="1:6" ht="9.75">
      <c r="A25" s="297"/>
      <c r="B25" s="299"/>
      <c r="C25" s="291"/>
      <c r="D25" s="1">
        <v>95784</v>
      </c>
      <c r="E25" s="289"/>
      <c r="F25" s="287"/>
    </row>
    <row r="26" spans="1:6" ht="9.75">
      <c r="A26" s="296" t="s">
        <v>191</v>
      </c>
      <c r="B26" s="298" t="s">
        <v>7</v>
      </c>
      <c r="C26" s="290" t="s">
        <v>190</v>
      </c>
      <c r="D26" s="1"/>
      <c r="E26" s="288"/>
      <c r="F26" s="286"/>
    </row>
    <row r="27" spans="1:6" ht="9.75">
      <c r="A27" s="297"/>
      <c r="B27" s="299"/>
      <c r="C27" s="291"/>
      <c r="D27" s="1"/>
      <c r="E27" s="289"/>
      <c r="F27" s="287"/>
    </row>
    <row r="28" spans="1:6" ht="9.75">
      <c r="A28" s="296" t="s">
        <v>193</v>
      </c>
      <c r="B28" s="298" t="s">
        <v>8</v>
      </c>
      <c r="C28" s="290" t="s">
        <v>192</v>
      </c>
      <c r="D28" s="1"/>
      <c r="E28" s="288"/>
      <c r="F28" s="286"/>
    </row>
    <row r="29" spans="1:6" ht="9.75">
      <c r="A29" s="297"/>
      <c r="B29" s="299"/>
      <c r="C29" s="291"/>
      <c r="D29" s="1"/>
      <c r="E29" s="289"/>
      <c r="F29" s="287"/>
    </row>
    <row r="30" spans="1:6" s="103" customFormat="1" ht="9">
      <c r="A30" s="292" t="s">
        <v>264</v>
      </c>
      <c r="B30" s="294" t="s">
        <v>500</v>
      </c>
      <c r="C30" s="273" t="s">
        <v>194</v>
      </c>
      <c r="D30" s="105">
        <f>SUM(D32+D34+D36+D38+D40+D42+D44+D46+D48)</f>
        <v>91568002</v>
      </c>
      <c r="E30" s="284">
        <f>SUM(E32:E48)</f>
        <v>22283178</v>
      </c>
      <c r="F30" s="284">
        <f>SUM(F32:F48)</f>
        <v>23519507</v>
      </c>
    </row>
    <row r="31" spans="1:6" s="103" customFormat="1" ht="9">
      <c r="A31" s="293"/>
      <c r="B31" s="295"/>
      <c r="C31" s="274"/>
      <c r="D31" s="105">
        <f>SUM(D33+D35+D37+D39+D41+D43+D45+D47+D49)</f>
        <v>69284824</v>
      </c>
      <c r="E31" s="285"/>
      <c r="F31" s="285"/>
    </row>
    <row r="32" spans="1:6" ht="9.75">
      <c r="A32" s="296" t="s">
        <v>438</v>
      </c>
      <c r="B32" s="298" t="s">
        <v>9</v>
      </c>
      <c r="C32" s="290" t="s">
        <v>196</v>
      </c>
      <c r="D32" s="1">
        <v>342538</v>
      </c>
      <c r="E32" s="288">
        <v>342538</v>
      </c>
      <c r="F32" s="286">
        <v>342538</v>
      </c>
    </row>
    <row r="33" spans="1:6" ht="9.75">
      <c r="A33" s="297"/>
      <c r="B33" s="299"/>
      <c r="C33" s="291"/>
      <c r="D33" s="1"/>
      <c r="E33" s="289"/>
      <c r="F33" s="287"/>
    </row>
    <row r="34" spans="1:6" ht="9.75">
      <c r="A34" s="296" t="s">
        <v>183</v>
      </c>
      <c r="B34" s="298" t="s">
        <v>10</v>
      </c>
      <c r="C34" s="290" t="s">
        <v>197</v>
      </c>
      <c r="D34" s="1">
        <v>29783214</v>
      </c>
      <c r="E34" s="288">
        <v>11245470</v>
      </c>
      <c r="F34" s="286">
        <v>12189378</v>
      </c>
    </row>
    <row r="35" spans="1:6" ht="9.75">
      <c r="A35" s="297"/>
      <c r="B35" s="299"/>
      <c r="C35" s="291"/>
      <c r="D35" s="1">
        <v>18537744</v>
      </c>
      <c r="E35" s="289"/>
      <c r="F35" s="287"/>
    </row>
    <row r="36" spans="1:6" ht="9.75">
      <c r="A36" s="296" t="s">
        <v>185</v>
      </c>
      <c r="B36" s="298" t="s">
        <v>11</v>
      </c>
      <c r="C36" s="290" t="s">
        <v>198</v>
      </c>
      <c r="D36" s="1">
        <v>57811715</v>
      </c>
      <c r="E36" s="288">
        <v>7154144</v>
      </c>
      <c r="F36" s="286">
        <v>8316637</v>
      </c>
    </row>
    <row r="37" spans="1:6" ht="9.75">
      <c r="A37" s="297"/>
      <c r="B37" s="299"/>
      <c r="C37" s="291"/>
      <c r="D37" s="1">
        <v>50657571</v>
      </c>
      <c r="E37" s="289"/>
      <c r="F37" s="287"/>
    </row>
    <row r="38" spans="1:6" ht="9.75">
      <c r="A38" s="296" t="s">
        <v>187</v>
      </c>
      <c r="B38" s="298" t="s">
        <v>12</v>
      </c>
      <c r="C38" s="290" t="s">
        <v>199</v>
      </c>
      <c r="D38" s="1"/>
      <c r="E38" s="288"/>
      <c r="F38" s="286"/>
    </row>
    <row r="39" spans="1:6" ht="9.75">
      <c r="A39" s="297"/>
      <c r="B39" s="299"/>
      <c r="C39" s="291"/>
      <c r="D39" s="1"/>
      <c r="E39" s="289"/>
      <c r="F39" s="287"/>
    </row>
    <row r="40" spans="1:6" ht="9.75">
      <c r="A40" s="296" t="s">
        <v>189</v>
      </c>
      <c r="B40" s="298" t="s">
        <v>13</v>
      </c>
      <c r="C40" s="290" t="s">
        <v>200</v>
      </c>
      <c r="D40" s="1"/>
      <c r="E40" s="288"/>
      <c r="F40" s="286"/>
    </row>
    <row r="41" spans="1:6" ht="9.75">
      <c r="A41" s="297"/>
      <c r="B41" s="299"/>
      <c r="C41" s="291"/>
      <c r="D41" s="1"/>
      <c r="E41" s="289"/>
      <c r="F41" s="287"/>
    </row>
    <row r="42" spans="1:6" ht="9.75">
      <c r="A42" s="296" t="s">
        <v>191</v>
      </c>
      <c r="B42" s="298" t="s">
        <v>14</v>
      </c>
      <c r="C42" s="290" t="s">
        <v>201</v>
      </c>
      <c r="D42" s="1">
        <v>314314</v>
      </c>
      <c r="E42" s="288">
        <v>224805</v>
      </c>
      <c r="F42" s="286">
        <v>233764</v>
      </c>
    </row>
    <row r="43" spans="1:6" ht="9.75">
      <c r="A43" s="297"/>
      <c r="B43" s="299"/>
      <c r="C43" s="291"/>
      <c r="D43" s="1">
        <v>89509</v>
      </c>
      <c r="E43" s="289"/>
      <c r="F43" s="287"/>
    </row>
    <row r="44" spans="1:6" ht="9.75">
      <c r="A44" s="296" t="s">
        <v>193</v>
      </c>
      <c r="B44" s="298" t="s">
        <v>15</v>
      </c>
      <c r="C44" s="290" t="s">
        <v>202</v>
      </c>
      <c r="D44" s="1">
        <v>3316221</v>
      </c>
      <c r="E44" s="288">
        <v>3316221</v>
      </c>
      <c r="F44" s="286">
        <v>2394972</v>
      </c>
    </row>
    <row r="45" spans="1:6" ht="9.75">
      <c r="A45" s="297"/>
      <c r="B45" s="299"/>
      <c r="C45" s="291"/>
      <c r="D45" s="1"/>
      <c r="E45" s="289"/>
      <c r="F45" s="287"/>
    </row>
    <row r="46" spans="1:6" ht="9.75">
      <c r="A46" s="296" t="s">
        <v>195</v>
      </c>
      <c r="B46" s="298" t="s">
        <v>16</v>
      </c>
      <c r="C46" s="290" t="s">
        <v>203</v>
      </c>
      <c r="D46" s="1"/>
      <c r="E46" s="288"/>
      <c r="F46" s="286">
        <v>42218</v>
      </c>
    </row>
    <row r="47" spans="1:6" ht="9.75">
      <c r="A47" s="297"/>
      <c r="B47" s="299"/>
      <c r="C47" s="291"/>
      <c r="D47" s="1"/>
      <c r="E47" s="289"/>
      <c r="F47" s="287"/>
    </row>
    <row r="48" spans="1:6" ht="9.75">
      <c r="A48" s="296" t="s">
        <v>502</v>
      </c>
      <c r="B48" s="298" t="s">
        <v>17</v>
      </c>
      <c r="C48" s="290" t="s">
        <v>204</v>
      </c>
      <c r="D48" s="1"/>
      <c r="E48" s="288"/>
      <c r="F48" s="286"/>
    </row>
    <row r="49" spans="1:6" ht="9.75">
      <c r="A49" s="297"/>
      <c r="B49" s="299"/>
      <c r="C49" s="291"/>
      <c r="D49" s="1"/>
      <c r="E49" s="289"/>
      <c r="F49" s="287"/>
    </row>
    <row r="50" spans="1:6" s="103" customFormat="1" ht="9">
      <c r="A50" s="292" t="s">
        <v>272</v>
      </c>
      <c r="B50" s="294" t="s">
        <v>503</v>
      </c>
      <c r="C50" s="273" t="s">
        <v>205</v>
      </c>
      <c r="D50" s="105">
        <f>SUM(D52+D54+D56+D58+D60+D62++D64+D66)</f>
        <v>0</v>
      </c>
      <c r="E50" s="284">
        <f>SUM(E52:E66)</f>
        <v>0</v>
      </c>
      <c r="F50" s="284">
        <f>SUM(F52:F66)</f>
        <v>0</v>
      </c>
    </row>
    <row r="51" spans="1:6" s="103" customFormat="1" ht="9">
      <c r="A51" s="293"/>
      <c r="B51" s="295"/>
      <c r="C51" s="274"/>
      <c r="D51" s="105">
        <f>SUM(D53+D55+D57+D59+D61+D63++D65+D67)</f>
        <v>0</v>
      </c>
      <c r="E51" s="285"/>
      <c r="F51" s="285"/>
    </row>
    <row r="52" spans="1:6" ht="9.75">
      <c r="A52" s="296" t="s">
        <v>439</v>
      </c>
      <c r="B52" s="298" t="s">
        <v>377</v>
      </c>
      <c r="C52" s="290" t="s">
        <v>206</v>
      </c>
      <c r="D52" s="1"/>
      <c r="E52" s="288"/>
      <c r="F52" s="286"/>
    </row>
    <row r="53" spans="1:6" ht="9.75">
      <c r="A53" s="297"/>
      <c r="B53" s="299"/>
      <c r="C53" s="291"/>
      <c r="D53" s="1"/>
      <c r="E53" s="289"/>
      <c r="F53" s="287"/>
    </row>
    <row r="54" spans="1:6" ht="9.75">
      <c r="A54" s="296" t="s">
        <v>183</v>
      </c>
      <c r="B54" s="298" t="s">
        <v>504</v>
      </c>
      <c r="C54" s="290" t="s">
        <v>208</v>
      </c>
      <c r="D54" s="1"/>
      <c r="E54" s="288"/>
      <c r="F54" s="286"/>
    </row>
    <row r="55" spans="1:6" ht="9.75">
      <c r="A55" s="297"/>
      <c r="B55" s="299"/>
      <c r="C55" s="291"/>
      <c r="D55" s="1"/>
      <c r="E55" s="289"/>
      <c r="F55" s="287"/>
    </row>
    <row r="56" spans="1:6" ht="9.75">
      <c r="A56" s="296" t="s">
        <v>185</v>
      </c>
      <c r="B56" s="298" t="s">
        <v>18</v>
      </c>
      <c r="C56" s="290" t="s">
        <v>209</v>
      </c>
      <c r="D56" s="1"/>
      <c r="E56" s="288"/>
      <c r="F56" s="286"/>
    </row>
    <row r="57" spans="1:6" ht="9.75">
      <c r="A57" s="297"/>
      <c r="B57" s="299"/>
      <c r="C57" s="291"/>
      <c r="D57" s="1"/>
      <c r="E57" s="289"/>
      <c r="F57" s="287"/>
    </row>
    <row r="58" spans="1:6" ht="9.75">
      <c r="A58" s="296" t="s">
        <v>187</v>
      </c>
      <c r="B58" s="298" t="s">
        <v>19</v>
      </c>
      <c r="C58" s="290" t="s">
        <v>210</v>
      </c>
      <c r="D58" s="1"/>
      <c r="E58" s="288"/>
      <c r="F58" s="286"/>
    </row>
    <row r="59" spans="1:6" ht="9.75">
      <c r="A59" s="297"/>
      <c r="B59" s="299"/>
      <c r="C59" s="291"/>
      <c r="D59" s="1"/>
      <c r="E59" s="289"/>
      <c r="F59" s="287"/>
    </row>
    <row r="60" spans="1:6" ht="9.75">
      <c r="A60" s="296" t="s">
        <v>189</v>
      </c>
      <c r="B60" s="298" t="s">
        <v>20</v>
      </c>
      <c r="C60" s="290" t="s">
        <v>211</v>
      </c>
      <c r="D60" s="1"/>
      <c r="E60" s="288"/>
      <c r="F60" s="286"/>
    </row>
    <row r="61" spans="1:6" ht="9.75">
      <c r="A61" s="297"/>
      <c r="B61" s="299"/>
      <c r="C61" s="291"/>
      <c r="D61" s="1"/>
      <c r="E61" s="289"/>
      <c r="F61" s="287"/>
    </row>
    <row r="62" spans="1:6" ht="9.75">
      <c r="A62" s="296" t="s">
        <v>191</v>
      </c>
      <c r="B62" s="298" t="s">
        <v>338</v>
      </c>
      <c r="C62" s="290" t="s">
        <v>212</v>
      </c>
      <c r="D62" s="1"/>
      <c r="E62" s="288"/>
      <c r="F62" s="286"/>
    </row>
    <row r="63" spans="1:6" ht="9.75">
      <c r="A63" s="297"/>
      <c r="B63" s="299"/>
      <c r="C63" s="291"/>
      <c r="D63" s="1"/>
      <c r="E63" s="289"/>
      <c r="F63" s="287"/>
    </row>
    <row r="64" spans="1:6" ht="9.75">
      <c r="A64" s="296" t="s">
        <v>193</v>
      </c>
      <c r="B64" s="298" t="s">
        <v>21</v>
      </c>
      <c r="C64" s="290" t="s">
        <v>213</v>
      </c>
      <c r="D64" s="1"/>
      <c r="E64" s="288"/>
      <c r="F64" s="286"/>
    </row>
    <row r="65" spans="1:6" ht="9.75">
      <c r="A65" s="297"/>
      <c r="B65" s="299"/>
      <c r="C65" s="291"/>
      <c r="D65" s="1"/>
      <c r="E65" s="289"/>
      <c r="F65" s="287"/>
    </row>
    <row r="66" spans="1:6" ht="9.75">
      <c r="A66" s="296" t="s">
        <v>195</v>
      </c>
      <c r="B66" s="298" t="s">
        <v>22</v>
      </c>
      <c r="C66" s="290" t="s">
        <v>215</v>
      </c>
      <c r="D66" s="1"/>
      <c r="E66" s="288"/>
      <c r="F66" s="286"/>
    </row>
    <row r="67" spans="1:6" ht="9.75">
      <c r="A67" s="297"/>
      <c r="B67" s="299"/>
      <c r="C67" s="291"/>
      <c r="D67" s="1"/>
      <c r="E67" s="289"/>
      <c r="F67" s="287"/>
    </row>
    <row r="68" spans="1:6" s="103" customFormat="1" ht="9">
      <c r="A68" s="292" t="s">
        <v>178</v>
      </c>
      <c r="B68" s="294" t="s">
        <v>38</v>
      </c>
      <c r="C68" s="273" t="s">
        <v>217</v>
      </c>
      <c r="D68" s="105">
        <f>D70+D84+D100+D118</f>
        <v>19995451</v>
      </c>
      <c r="E68" s="284">
        <f>E70+E84+E100+E118</f>
        <v>19562749</v>
      </c>
      <c r="F68" s="284">
        <f>F70+F84+F100+F118</f>
        <v>17480437</v>
      </c>
    </row>
    <row r="69" spans="1:6" s="103" customFormat="1" ht="9">
      <c r="A69" s="293"/>
      <c r="B69" s="295"/>
      <c r="C69" s="274"/>
      <c r="D69" s="105">
        <f>D71+D85+D101+D119</f>
        <v>432702</v>
      </c>
      <c r="E69" s="285"/>
      <c r="F69" s="285"/>
    </row>
    <row r="70" spans="1:6" s="103" customFormat="1" ht="9">
      <c r="A70" s="292" t="s">
        <v>180</v>
      </c>
      <c r="B70" s="294" t="s">
        <v>505</v>
      </c>
      <c r="C70" s="273" t="s">
        <v>218</v>
      </c>
      <c r="D70" s="105">
        <f>SUM(D72+D74+D76+D78+D80+D82)</f>
        <v>7930911</v>
      </c>
      <c r="E70" s="284">
        <f>SUM(E72:E82)</f>
        <v>7930911</v>
      </c>
      <c r="F70" s="284">
        <f>SUM(F72:F82)</f>
        <v>8692586</v>
      </c>
    </row>
    <row r="71" spans="1:6" s="103" customFormat="1" ht="9">
      <c r="A71" s="293"/>
      <c r="B71" s="295"/>
      <c r="C71" s="274"/>
      <c r="D71" s="105">
        <f>SUM(D73+D75+D77+D79+D81+D83)</f>
        <v>0</v>
      </c>
      <c r="E71" s="285"/>
      <c r="F71" s="285"/>
    </row>
    <row r="72" spans="1:6" ht="9.75">
      <c r="A72" s="296" t="s">
        <v>50</v>
      </c>
      <c r="B72" s="298" t="s">
        <v>23</v>
      </c>
      <c r="C72" s="290" t="s">
        <v>220</v>
      </c>
      <c r="D72" s="1">
        <v>6036278</v>
      </c>
      <c r="E72" s="288">
        <v>6036278</v>
      </c>
      <c r="F72" s="286">
        <v>6207895</v>
      </c>
    </row>
    <row r="73" spans="1:6" ht="9.75">
      <c r="A73" s="297"/>
      <c r="B73" s="299"/>
      <c r="C73" s="291"/>
      <c r="D73" s="1"/>
      <c r="E73" s="289"/>
      <c r="F73" s="287"/>
    </row>
    <row r="74" spans="1:6" ht="9.75">
      <c r="A74" s="296" t="s">
        <v>183</v>
      </c>
      <c r="B74" s="298" t="s">
        <v>440</v>
      </c>
      <c r="C74" s="290" t="s">
        <v>221</v>
      </c>
      <c r="D74" s="1">
        <v>1264922</v>
      </c>
      <c r="E74" s="288">
        <v>1264922</v>
      </c>
      <c r="F74" s="286">
        <v>1836532</v>
      </c>
    </row>
    <row r="75" spans="1:6" ht="9.75">
      <c r="A75" s="297"/>
      <c r="B75" s="299"/>
      <c r="C75" s="291"/>
      <c r="D75" s="1"/>
      <c r="E75" s="289"/>
      <c r="F75" s="287"/>
    </row>
    <row r="76" spans="1:6" ht="9.75">
      <c r="A76" s="296" t="s">
        <v>185</v>
      </c>
      <c r="B76" s="298" t="s">
        <v>24</v>
      </c>
      <c r="C76" s="290" t="s">
        <v>222</v>
      </c>
      <c r="D76" s="1">
        <v>629711</v>
      </c>
      <c r="E76" s="288">
        <v>629711</v>
      </c>
      <c r="F76" s="286">
        <v>648159</v>
      </c>
    </row>
    <row r="77" spans="1:6" ht="9.75">
      <c r="A77" s="297"/>
      <c r="B77" s="299"/>
      <c r="C77" s="291"/>
      <c r="D77" s="1"/>
      <c r="E77" s="289"/>
      <c r="F77" s="287"/>
    </row>
    <row r="78" spans="1:6" ht="9.75">
      <c r="A78" s="296" t="s">
        <v>187</v>
      </c>
      <c r="B78" s="298" t="s">
        <v>25</v>
      </c>
      <c r="C78" s="290" t="s">
        <v>223</v>
      </c>
      <c r="D78" s="1"/>
      <c r="E78" s="288"/>
      <c r="F78" s="286"/>
    </row>
    <row r="79" spans="1:6" ht="9.75">
      <c r="A79" s="297"/>
      <c r="B79" s="299"/>
      <c r="C79" s="291"/>
      <c r="D79" s="1"/>
      <c r="E79" s="289"/>
      <c r="F79" s="287"/>
    </row>
    <row r="80" spans="1:6" ht="9.75">
      <c r="A80" s="296" t="s">
        <v>189</v>
      </c>
      <c r="B80" s="298" t="s">
        <v>26</v>
      </c>
      <c r="C80" s="290" t="s">
        <v>225</v>
      </c>
      <c r="D80" s="1"/>
      <c r="E80" s="288"/>
      <c r="F80" s="286"/>
    </row>
    <row r="81" spans="1:6" ht="9.75">
      <c r="A81" s="297"/>
      <c r="B81" s="299"/>
      <c r="C81" s="291"/>
      <c r="D81" s="1"/>
      <c r="E81" s="289"/>
      <c r="F81" s="287"/>
    </row>
    <row r="82" spans="1:6" ht="9.75">
      <c r="A82" s="296" t="s">
        <v>191</v>
      </c>
      <c r="B82" s="298" t="s">
        <v>339</v>
      </c>
      <c r="C82" s="290" t="s">
        <v>227</v>
      </c>
      <c r="D82" s="1"/>
      <c r="E82" s="288"/>
      <c r="F82" s="286"/>
    </row>
    <row r="83" spans="1:6" ht="9.75">
      <c r="A83" s="297"/>
      <c r="B83" s="299"/>
      <c r="C83" s="291"/>
      <c r="D83" s="1"/>
      <c r="E83" s="289"/>
      <c r="F83" s="287"/>
    </row>
    <row r="84" spans="1:6" s="103" customFormat="1" ht="9">
      <c r="A84" s="292" t="s">
        <v>288</v>
      </c>
      <c r="B84" s="294" t="s">
        <v>39</v>
      </c>
      <c r="C84" s="273" t="s">
        <v>229</v>
      </c>
      <c r="D84" s="105">
        <f>SUM(D86+D88+D90+D92+D94+D96+D98)</f>
        <v>56761</v>
      </c>
      <c r="E84" s="284">
        <f>SUM(E86:E98)</f>
        <v>56761</v>
      </c>
      <c r="F84" s="284">
        <f>SUM(F86:F98)</f>
        <v>56761</v>
      </c>
    </row>
    <row r="85" spans="1:6" s="103" customFormat="1" ht="9">
      <c r="A85" s="293"/>
      <c r="B85" s="295"/>
      <c r="C85" s="274"/>
      <c r="D85" s="105">
        <f>SUM(D87+D89+D91+D93+D95+D97+D99)</f>
        <v>0</v>
      </c>
      <c r="E85" s="285"/>
      <c r="F85" s="285"/>
    </row>
    <row r="86" spans="1:6" ht="9.75">
      <c r="A86" s="296" t="s">
        <v>51</v>
      </c>
      <c r="B86" s="298" t="s">
        <v>340</v>
      </c>
      <c r="C86" s="290" t="s">
        <v>230</v>
      </c>
      <c r="D86" s="1"/>
      <c r="E86" s="288"/>
      <c r="F86" s="286"/>
    </row>
    <row r="87" spans="1:6" ht="9.75">
      <c r="A87" s="297"/>
      <c r="B87" s="299"/>
      <c r="C87" s="291"/>
      <c r="D87" s="1"/>
      <c r="E87" s="289"/>
      <c r="F87" s="287"/>
    </row>
    <row r="88" spans="1:6" ht="9.75">
      <c r="A88" s="296" t="s">
        <v>506</v>
      </c>
      <c r="B88" s="298" t="s">
        <v>507</v>
      </c>
      <c r="C88" s="290" t="s">
        <v>231</v>
      </c>
      <c r="D88" s="1"/>
      <c r="E88" s="288"/>
      <c r="F88" s="286"/>
    </row>
    <row r="89" spans="1:6" ht="9.75">
      <c r="A89" s="297"/>
      <c r="B89" s="299"/>
      <c r="C89" s="291"/>
      <c r="D89" s="1"/>
      <c r="E89" s="289"/>
      <c r="F89" s="287"/>
    </row>
    <row r="90" spans="1:6" ht="9.75">
      <c r="A90" s="296" t="s">
        <v>499</v>
      </c>
      <c r="B90" s="298" t="s">
        <v>378</v>
      </c>
      <c r="C90" s="290" t="s">
        <v>232</v>
      </c>
      <c r="D90" s="1"/>
      <c r="E90" s="288"/>
      <c r="F90" s="286"/>
    </row>
    <row r="91" spans="1:6" ht="9.75">
      <c r="A91" s="297"/>
      <c r="B91" s="299"/>
      <c r="C91" s="291"/>
      <c r="D91" s="1"/>
      <c r="E91" s="289"/>
      <c r="F91" s="287"/>
    </row>
    <row r="92" spans="1:6" ht="9.75">
      <c r="A92" s="296" t="s">
        <v>508</v>
      </c>
      <c r="B92" s="298" t="s">
        <v>27</v>
      </c>
      <c r="C92" s="290" t="s">
        <v>233</v>
      </c>
      <c r="D92" s="1"/>
      <c r="E92" s="288"/>
      <c r="F92" s="286"/>
    </row>
    <row r="93" spans="1:6" ht="9.75">
      <c r="A93" s="297"/>
      <c r="B93" s="299"/>
      <c r="C93" s="291"/>
      <c r="D93" s="1"/>
      <c r="E93" s="289"/>
      <c r="F93" s="287"/>
    </row>
    <row r="94" spans="1:6" ht="9.75">
      <c r="A94" s="296" t="s">
        <v>509</v>
      </c>
      <c r="B94" s="298" t="s">
        <v>28</v>
      </c>
      <c r="C94" s="290" t="s">
        <v>234</v>
      </c>
      <c r="D94" s="1"/>
      <c r="E94" s="288"/>
      <c r="F94" s="286"/>
    </row>
    <row r="95" spans="1:6" ht="9.75">
      <c r="A95" s="297"/>
      <c r="B95" s="299"/>
      <c r="C95" s="291"/>
      <c r="D95" s="1"/>
      <c r="E95" s="289"/>
      <c r="F95" s="287"/>
    </row>
    <row r="96" spans="1:6" ht="9.75">
      <c r="A96" s="296" t="s">
        <v>510</v>
      </c>
      <c r="B96" s="298" t="s">
        <v>29</v>
      </c>
      <c r="C96" s="290" t="s">
        <v>235</v>
      </c>
      <c r="D96" s="1"/>
      <c r="E96" s="288"/>
      <c r="F96" s="286"/>
    </row>
    <row r="97" spans="1:6" ht="9.75">
      <c r="A97" s="297"/>
      <c r="B97" s="299"/>
      <c r="C97" s="291"/>
      <c r="D97" s="1"/>
      <c r="E97" s="289"/>
      <c r="F97" s="287"/>
    </row>
    <row r="98" spans="1:6" ht="9.75">
      <c r="A98" s="296" t="s">
        <v>501</v>
      </c>
      <c r="B98" s="298" t="s">
        <v>30</v>
      </c>
      <c r="C98" s="290" t="s">
        <v>236</v>
      </c>
      <c r="D98" s="1">
        <v>56761</v>
      </c>
      <c r="E98" s="288">
        <v>56761</v>
      </c>
      <c r="F98" s="286">
        <v>56761</v>
      </c>
    </row>
    <row r="99" spans="1:6" ht="9.75">
      <c r="A99" s="297"/>
      <c r="B99" s="299"/>
      <c r="C99" s="291"/>
      <c r="D99" s="1"/>
      <c r="E99" s="289"/>
      <c r="F99" s="287"/>
    </row>
    <row r="100" spans="1:6" s="103" customFormat="1" ht="9">
      <c r="A100" s="292" t="s">
        <v>207</v>
      </c>
      <c r="B100" s="294" t="s">
        <v>511</v>
      </c>
      <c r="C100" s="273" t="s">
        <v>237</v>
      </c>
      <c r="D100" s="105">
        <f>SUM(D102+D104+D106+D108+D110+D112+D114+D116)</f>
        <v>6195609</v>
      </c>
      <c r="E100" s="284">
        <f>SUM(E102:E116)</f>
        <v>5762907</v>
      </c>
      <c r="F100" s="284">
        <f>SUM(F102:F116)</f>
        <v>3741029</v>
      </c>
    </row>
    <row r="101" spans="1:6" s="103" customFormat="1" ht="9">
      <c r="A101" s="293"/>
      <c r="B101" s="295"/>
      <c r="C101" s="274"/>
      <c r="D101" s="105">
        <f>SUM(D103+D105+D107+D109+D111+D113+D115+D117)</f>
        <v>432702</v>
      </c>
      <c r="E101" s="285"/>
      <c r="F101" s="285"/>
    </row>
    <row r="102" spans="1:6" ht="9.75">
      <c r="A102" s="296" t="s">
        <v>301</v>
      </c>
      <c r="B102" s="298" t="s">
        <v>340</v>
      </c>
      <c r="C102" s="290" t="s">
        <v>238</v>
      </c>
      <c r="D102" s="1">
        <v>6094592</v>
      </c>
      <c r="E102" s="288">
        <v>5661890</v>
      </c>
      <c r="F102" s="286">
        <v>3062150</v>
      </c>
    </row>
    <row r="103" spans="1:6" ht="9.75">
      <c r="A103" s="297"/>
      <c r="B103" s="299"/>
      <c r="C103" s="291"/>
      <c r="D103" s="1">
        <v>432702</v>
      </c>
      <c r="E103" s="289"/>
      <c r="F103" s="287"/>
    </row>
    <row r="104" spans="1:6" ht="9.75">
      <c r="A104" s="296" t="s">
        <v>506</v>
      </c>
      <c r="B104" s="298" t="s">
        <v>507</v>
      </c>
      <c r="C104" s="290" t="s">
        <v>239</v>
      </c>
      <c r="D104" s="1"/>
      <c r="E104" s="102"/>
      <c r="F104" s="286"/>
    </row>
    <row r="105" spans="1:6" ht="9.75">
      <c r="A105" s="297"/>
      <c r="B105" s="299"/>
      <c r="C105" s="291"/>
      <c r="D105" s="1"/>
      <c r="E105" s="102"/>
      <c r="F105" s="287"/>
    </row>
    <row r="106" spans="1:6" ht="9.75">
      <c r="A106" s="296" t="s">
        <v>499</v>
      </c>
      <c r="B106" s="298" t="s">
        <v>378</v>
      </c>
      <c r="C106" s="290" t="s">
        <v>240</v>
      </c>
      <c r="D106" s="1"/>
      <c r="E106" s="288"/>
      <c r="F106" s="286"/>
    </row>
    <row r="107" spans="1:6" ht="9.75">
      <c r="A107" s="297"/>
      <c r="B107" s="299"/>
      <c r="C107" s="291"/>
      <c r="D107" s="1"/>
      <c r="E107" s="289"/>
      <c r="F107" s="287"/>
    </row>
    <row r="108" spans="1:6" ht="9.75">
      <c r="A108" s="296" t="s">
        <v>508</v>
      </c>
      <c r="B108" s="298" t="s">
        <v>27</v>
      </c>
      <c r="C108" s="290" t="s">
        <v>241</v>
      </c>
      <c r="D108" s="1"/>
      <c r="E108" s="288"/>
      <c r="F108" s="286"/>
    </row>
    <row r="109" spans="1:6" ht="9.75">
      <c r="A109" s="297"/>
      <c r="B109" s="299"/>
      <c r="C109" s="291"/>
      <c r="D109" s="1"/>
      <c r="E109" s="289"/>
      <c r="F109" s="287"/>
    </row>
    <row r="110" spans="1:6" ht="9.75">
      <c r="A110" s="296" t="s">
        <v>509</v>
      </c>
      <c r="B110" s="298" t="s">
        <v>28</v>
      </c>
      <c r="C110" s="290" t="s">
        <v>242</v>
      </c>
      <c r="D110" s="1"/>
      <c r="E110" s="288"/>
      <c r="F110" s="286"/>
    </row>
    <row r="111" spans="1:6" ht="9.75">
      <c r="A111" s="297"/>
      <c r="B111" s="299"/>
      <c r="C111" s="291"/>
      <c r="D111" s="1"/>
      <c r="E111" s="289"/>
      <c r="F111" s="287"/>
    </row>
    <row r="112" spans="1:6" ht="9.75">
      <c r="A112" s="296" t="s">
        <v>510</v>
      </c>
      <c r="B112" s="298" t="s">
        <v>379</v>
      </c>
      <c r="C112" s="290" t="s">
        <v>243</v>
      </c>
      <c r="D112" s="1"/>
      <c r="E112" s="288"/>
      <c r="F112" s="286"/>
    </row>
    <row r="113" spans="1:6" ht="9.75">
      <c r="A113" s="297"/>
      <c r="B113" s="299"/>
      <c r="C113" s="291"/>
      <c r="D113" s="1"/>
      <c r="E113" s="289"/>
      <c r="F113" s="287"/>
    </row>
    <row r="114" spans="1:6" ht="9.75">
      <c r="A114" s="296" t="s">
        <v>501</v>
      </c>
      <c r="B114" s="298" t="s">
        <v>441</v>
      </c>
      <c r="C114" s="290" t="s">
        <v>244</v>
      </c>
      <c r="D114" s="1">
        <v>98937</v>
      </c>
      <c r="E114" s="288">
        <v>98937</v>
      </c>
      <c r="F114" s="286">
        <v>674723</v>
      </c>
    </row>
    <row r="115" spans="1:6" ht="9.75">
      <c r="A115" s="297"/>
      <c r="B115" s="299"/>
      <c r="C115" s="291"/>
      <c r="D115" s="1"/>
      <c r="E115" s="289"/>
      <c r="F115" s="287"/>
    </row>
    <row r="116" spans="1:6" ht="9.75">
      <c r="A116" s="296" t="s">
        <v>512</v>
      </c>
      <c r="B116" s="298" t="s">
        <v>29</v>
      </c>
      <c r="C116" s="290" t="s">
        <v>245</v>
      </c>
      <c r="D116" s="1">
        <v>2080</v>
      </c>
      <c r="E116" s="288">
        <v>2080</v>
      </c>
      <c r="F116" s="286">
        <v>4156</v>
      </c>
    </row>
    <row r="117" spans="1:6" ht="9.75">
      <c r="A117" s="297"/>
      <c r="B117" s="299"/>
      <c r="C117" s="291"/>
      <c r="D117" s="1"/>
      <c r="E117" s="289"/>
      <c r="F117" s="287"/>
    </row>
    <row r="118" spans="1:6" s="103" customFormat="1" ht="9">
      <c r="A118" s="292" t="s">
        <v>311</v>
      </c>
      <c r="B118" s="294" t="s">
        <v>513</v>
      </c>
      <c r="C118" s="273" t="s">
        <v>246</v>
      </c>
      <c r="D118" s="105">
        <f>SUM(D120+D122+D124+D126+D128)</f>
        <v>5812170</v>
      </c>
      <c r="E118" s="284">
        <f>SUM(E120:E128)</f>
        <v>5812170</v>
      </c>
      <c r="F118" s="284">
        <f>SUM(F120:F128)</f>
        <v>4990061</v>
      </c>
    </row>
    <row r="119" spans="1:6" s="103" customFormat="1" ht="9">
      <c r="A119" s="293"/>
      <c r="B119" s="295"/>
      <c r="C119" s="274"/>
      <c r="D119" s="105">
        <f>SUM(D121+D123+D125+D127+D129)</f>
        <v>0</v>
      </c>
      <c r="E119" s="285"/>
      <c r="F119" s="285"/>
    </row>
    <row r="120" spans="1:6" ht="9.75">
      <c r="A120" s="296" t="s">
        <v>442</v>
      </c>
      <c r="B120" s="298" t="s">
        <v>32</v>
      </c>
      <c r="C120" s="290" t="s">
        <v>247</v>
      </c>
      <c r="D120" s="1">
        <v>21097</v>
      </c>
      <c r="E120" s="288">
        <v>21097</v>
      </c>
      <c r="F120" s="286">
        <v>19600</v>
      </c>
    </row>
    <row r="121" spans="1:6" ht="9.75">
      <c r="A121" s="297"/>
      <c r="B121" s="299"/>
      <c r="C121" s="291"/>
      <c r="D121" s="1"/>
      <c r="E121" s="289"/>
      <c r="F121" s="287"/>
    </row>
    <row r="122" spans="1:6" ht="9.75">
      <c r="A122" s="296" t="s">
        <v>506</v>
      </c>
      <c r="B122" s="298" t="s">
        <v>31</v>
      </c>
      <c r="C122" s="290" t="s">
        <v>248</v>
      </c>
      <c r="D122" s="1">
        <v>566508</v>
      </c>
      <c r="E122" s="288">
        <v>566508</v>
      </c>
      <c r="F122" s="286">
        <v>1058031</v>
      </c>
    </row>
    <row r="123" spans="1:6" ht="9.75">
      <c r="A123" s="297"/>
      <c r="B123" s="299"/>
      <c r="C123" s="291"/>
      <c r="D123" s="1"/>
      <c r="E123" s="289"/>
      <c r="F123" s="287"/>
    </row>
    <row r="124" spans="1:6" ht="9.75">
      <c r="A124" s="296" t="s">
        <v>499</v>
      </c>
      <c r="B124" s="298" t="s">
        <v>341</v>
      </c>
      <c r="C124" s="290" t="s">
        <v>249</v>
      </c>
      <c r="D124" s="1"/>
      <c r="E124" s="288"/>
      <c r="F124" s="286"/>
    </row>
    <row r="125" spans="1:6" ht="9.75">
      <c r="A125" s="297"/>
      <c r="B125" s="299"/>
      <c r="C125" s="291"/>
      <c r="D125" s="1"/>
      <c r="E125" s="289"/>
      <c r="F125" s="287"/>
    </row>
    <row r="126" spans="1:6" ht="9.75">
      <c r="A126" s="296" t="s">
        <v>508</v>
      </c>
      <c r="B126" s="298" t="s">
        <v>33</v>
      </c>
      <c r="C126" s="290" t="s">
        <v>250</v>
      </c>
      <c r="D126" s="1"/>
      <c r="E126" s="288"/>
      <c r="F126" s="286"/>
    </row>
    <row r="127" spans="1:6" ht="9.75">
      <c r="A127" s="297"/>
      <c r="B127" s="299"/>
      <c r="C127" s="291"/>
      <c r="D127" s="1"/>
      <c r="E127" s="289"/>
      <c r="F127" s="287"/>
    </row>
    <row r="128" spans="1:6" ht="9.75">
      <c r="A128" s="296" t="s">
        <v>509</v>
      </c>
      <c r="B128" s="298" t="s">
        <v>34</v>
      </c>
      <c r="C128" s="290" t="s">
        <v>251</v>
      </c>
      <c r="D128" s="1">
        <v>5224565</v>
      </c>
      <c r="E128" s="288">
        <v>5224565</v>
      </c>
      <c r="F128" s="286">
        <v>3912430</v>
      </c>
    </row>
    <row r="129" spans="1:6" ht="9.75">
      <c r="A129" s="297"/>
      <c r="B129" s="299"/>
      <c r="C129" s="291"/>
      <c r="D129" s="1"/>
      <c r="E129" s="289"/>
      <c r="F129" s="287"/>
    </row>
    <row r="130" spans="1:6" s="103" customFormat="1" ht="9">
      <c r="A130" s="292" t="s">
        <v>219</v>
      </c>
      <c r="B130" s="294" t="s">
        <v>514</v>
      </c>
      <c r="C130" s="273" t="s">
        <v>252</v>
      </c>
      <c r="D130" s="110">
        <f>SUM(D132+D134+D136+D138)</f>
        <v>135910</v>
      </c>
      <c r="E130" s="282">
        <f>SUM(E132:E138)</f>
        <v>135910</v>
      </c>
      <c r="F130" s="282">
        <f>SUM(F132:F138)</f>
        <v>6867</v>
      </c>
    </row>
    <row r="131" spans="1:6" s="103" customFormat="1" ht="9">
      <c r="A131" s="293"/>
      <c r="B131" s="295"/>
      <c r="C131" s="274"/>
      <c r="D131" s="110">
        <f>SUM(D133+D135+D137+D139)</f>
        <v>0</v>
      </c>
      <c r="E131" s="283"/>
      <c r="F131" s="283"/>
    </row>
    <row r="132" spans="1:6" ht="9.75">
      <c r="A132" s="296" t="s">
        <v>443</v>
      </c>
      <c r="B132" s="298" t="s">
        <v>444</v>
      </c>
      <c r="C132" s="290" t="s">
        <v>254</v>
      </c>
      <c r="D132" s="1">
        <v>135910</v>
      </c>
      <c r="E132" s="288">
        <v>135910</v>
      </c>
      <c r="F132" s="286"/>
    </row>
    <row r="133" spans="1:6" ht="9.75">
      <c r="A133" s="297"/>
      <c r="B133" s="299"/>
      <c r="C133" s="291"/>
      <c r="D133" s="1"/>
      <c r="E133" s="289"/>
      <c r="F133" s="287"/>
    </row>
    <row r="134" spans="1:6" ht="9.75">
      <c r="A134" s="296" t="s">
        <v>515</v>
      </c>
      <c r="B134" s="298" t="s">
        <v>445</v>
      </c>
      <c r="C134" s="290" t="s">
        <v>255</v>
      </c>
      <c r="D134" s="1"/>
      <c r="E134" s="288"/>
      <c r="F134" s="286">
        <v>6867</v>
      </c>
    </row>
    <row r="135" spans="1:6" ht="9.75">
      <c r="A135" s="297"/>
      <c r="B135" s="299"/>
      <c r="C135" s="291"/>
      <c r="D135" s="1"/>
      <c r="E135" s="289"/>
      <c r="F135" s="287"/>
    </row>
    <row r="136" spans="1:6" ht="9.75">
      <c r="A136" s="296" t="s">
        <v>516</v>
      </c>
      <c r="B136" s="298" t="s">
        <v>446</v>
      </c>
      <c r="C136" s="290" t="s">
        <v>256</v>
      </c>
      <c r="D136" s="1"/>
      <c r="E136" s="288"/>
      <c r="F136" s="286"/>
    </row>
    <row r="137" spans="1:6" ht="9.75">
      <c r="A137" s="297"/>
      <c r="B137" s="299"/>
      <c r="C137" s="291"/>
      <c r="D137" s="1"/>
      <c r="E137" s="289"/>
      <c r="F137" s="287"/>
    </row>
    <row r="138" spans="1:6" ht="9.75">
      <c r="A138" s="296" t="s">
        <v>517</v>
      </c>
      <c r="B138" s="298" t="s">
        <v>447</v>
      </c>
      <c r="C138" s="290" t="s">
        <v>257</v>
      </c>
      <c r="D138" s="1"/>
      <c r="E138" s="288"/>
      <c r="F138" s="286"/>
    </row>
    <row r="139" spans="1:6" ht="9.75">
      <c r="A139" s="297"/>
      <c r="B139" s="299"/>
      <c r="C139" s="291"/>
      <c r="D139" s="1"/>
      <c r="E139" s="289"/>
      <c r="F139" s="287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7">
    <mergeCell ref="A104:A105"/>
    <mergeCell ref="B104:B105"/>
    <mergeCell ref="C104:C105"/>
    <mergeCell ref="E88:E89"/>
    <mergeCell ref="F136:F137"/>
    <mergeCell ref="F134:F135"/>
    <mergeCell ref="F132:F133"/>
    <mergeCell ref="F124:F125"/>
    <mergeCell ref="F110:F111"/>
    <mergeCell ref="F104:F105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C3:F3"/>
    <mergeCell ref="C4:F4"/>
    <mergeCell ref="C5:F5"/>
    <mergeCell ref="F126:F127"/>
    <mergeCell ref="F128:F129"/>
    <mergeCell ref="F130:F131"/>
    <mergeCell ref="F118:F119"/>
    <mergeCell ref="F120:F121"/>
    <mergeCell ref="F108:F109"/>
    <mergeCell ref="F122:F123"/>
    <mergeCell ref="F112:F113"/>
    <mergeCell ref="F114:F115"/>
    <mergeCell ref="F116:F117"/>
    <mergeCell ref="F98:F99"/>
    <mergeCell ref="F100:F101"/>
    <mergeCell ref="F102:F103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88:F89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0:A101"/>
    <mergeCell ref="B100:B101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C126:C127"/>
    <mergeCell ref="C128:C129"/>
    <mergeCell ref="C130:C131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80:C81"/>
    <mergeCell ref="C82:C83"/>
    <mergeCell ref="C84:C85"/>
    <mergeCell ref="C86:C87"/>
    <mergeCell ref="C74:C75"/>
    <mergeCell ref="C76:C7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E10:E11"/>
    <mergeCell ref="A7:A9"/>
    <mergeCell ref="F10:F11"/>
    <mergeCell ref="F12:F13"/>
    <mergeCell ref="F14:F15"/>
    <mergeCell ref="F16:F17"/>
    <mergeCell ref="C12:C13"/>
    <mergeCell ref="E14:E15"/>
    <mergeCell ref="E12:E13"/>
    <mergeCell ref="E16:E17"/>
    <mergeCell ref="B7:B9"/>
    <mergeCell ref="C7:C9"/>
    <mergeCell ref="A1:E1"/>
    <mergeCell ref="A4:B4"/>
    <mergeCell ref="C10:C11"/>
    <mergeCell ref="D7:E7"/>
    <mergeCell ref="A5:B5"/>
    <mergeCell ref="A3:B3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270" t="s">
        <v>449</v>
      </c>
      <c r="B1" s="270"/>
      <c r="C1" s="270"/>
      <c r="D1" s="270"/>
      <c r="E1" s="314"/>
    </row>
    <row r="2" spans="1:5" s="18" customFormat="1" ht="12.75">
      <c r="A2" s="306" t="s">
        <v>429</v>
      </c>
      <c r="B2" s="306"/>
      <c r="C2" s="308" t="s">
        <v>549</v>
      </c>
      <c r="D2" s="309"/>
      <c r="E2" s="310"/>
    </row>
    <row r="3" spans="1:6" ht="12.75">
      <c r="A3" s="306" t="s">
        <v>428</v>
      </c>
      <c r="B3" s="306"/>
      <c r="C3" s="308" t="s">
        <v>550</v>
      </c>
      <c r="D3" s="309"/>
      <c r="E3" s="310"/>
      <c r="F3" s="38"/>
    </row>
    <row r="4" spans="1:5" ht="12.75">
      <c r="A4" s="306" t="s">
        <v>376</v>
      </c>
      <c r="B4" s="306"/>
      <c r="C4" s="311" t="str">
        <f>IF(ISBLANK('Predbežné vyhlásenie'!B16),"  ",'Predbežné vyhlásenie'!B16)</f>
        <v>CEMMAC</v>
      </c>
      <c r="D4" s="312"/>
      <c r="E4" s="313"/>
    </row>
    <row r="5" spans="1:5" ht="12.75">
      <c r="A5" s="306" t="s">
        <v>165</v>
      </c>
      <c r="B5" s="307"/>
      <c r="C5" s="311" t="str">
        <f>IF(ISBLANK('Predbežné vyhlásenie'!E7),"  ",'Predbežné vyhlásenie'!E7)</f>
        <v>31412106</v>
      </c>
      <c r="D5" s="312"/>
      <c r="E5" s="313"/>
    </row>
    <row r="7" spans="1:5" ht="18">
      <c r="A7" s="27" t="s">
        <v>35</v>
      </c>
      <c r="B7" s="27" t="s">
        <v>93</v>
      </c>
      <c r="C7" s="28" t="s">
        <v>44</v>
      </c>
      <c r="D7" s="27" t="s">
        <v>450</v>
      </c>
      <c r="E7" s="27" t="s">
        <v>427</v>
      </c>
    </row>
    <row r="8" spans="1:5" ht="9.75">
      <c r="A8" s="29"/>
      <c r="B8" s="72" t="s">
        <v>90</v>
      </c>
      <c r="C8" s="70" t="s">
        <v>258</v>
      </c>
      <c r="D8" s="105">
        <f>D9+D30+D63</f>
        <v>42641720</v>
      </c>
      <c r="E8" s="105">
        <f>E9+E30+E63</f>
        <v>41827732</v>
      </c>
    </row>
    <row r="9" spans="1:5" ht="9.75">
      <c r="A9" s="29" t="s">
        <v>176</v>
      </c>
      <c r="B9" s="30" t="s">
        <v>91</v>
      </c>
      <c r="C9" s="31" t="s">
        <v>260</v>
      </c>
      <c r="D9" s="105">
        <f>D10+D15+D22+D26+D29</f>
        <v>25039628</v>
      </c>
      <c r="E9" s="105">
        <f>E10+E15+E22+E26+E29</f>
        <v>27325384</v>
      </c>
    </row>
    <row r="10" spans="1:5" ht="9.75">
      <c r="A10" s="29" t="s">
        <v>259</v>
      </c>
      <c r="B10" s="30" t="s">
        <v>518</v>
      </c>
      <c r="C10" s="31" t="s">
        <v>261</v>
      </c>
      <c r="D10" s="105">
        <f>SUM(D11:D14)</f>
        <v>16414080</v>
      </c>
      <c r="E10" s="105">
        <f>SUM(E11:E14)</f>
        <v>16414080</v>
      </c>
    </row>
    <row r="11" spans="1:5" ht="9.75">
      <c r="A11" s="73" t="s">
        <v>95</v>
      </c>
      <c r="B11" s="32" t="s">
        <v>52</v>
      </c>
      <c r="C11" s="23" t="s">
        <v>262</v>
      </c>
      <c r="D11" s="106">
        <v>16414080</v>
      </c>
      <c r="E11" s="106">
        <v>16414080</v>
      </c>
    </row>
    <row r="12" spans="1:5" ht="9.75">
      <c r="A12" s="74" t="s">
        <v>46</v>
      </c>
      <c r="B12" s="32" t="s">
        <v>53</v>
      </c>
      <c r="C12" s="23" t="s">
        <v>263</v>
      </c>
      <c r="D12" s="106"/>
      <c r="E12" s="106"/>
    </row>
    <row r="13" spans="1:5" ht="9.75">
      <c r="A13" s="74" t="s">
        <v>224</v>
      </c>
      <c r="B13" s="32" t="s">
        <v>54</v>
      </c>
      <c r="C13" s="23" t="s">
        <v>265</v>
      </c>
      <c r="D13" s="106"/>
      <c r="E13" s="106"/>
    </row>
    <row r="14" spans="1:5" ht="9.75">
      <c r="A14" s="74" t="s">
        <v>226</v>
      </c>
      <c r="B14" s="32" t="s">
        <v>452</v>
      </c>
      <c r="C14" s="23" t="s">
        <v>266</v>
      </c>
      <c r="D14" s="106"/>
      <c r="E14" s="106"/>
    </row>
    <row r="15" spans="1:5" ht="9.75">
      <c r="A15" s="29" t="s">
        <v>264</v>
      </c>
      <c r="B15" s="30" t="s">
        <v>519</v>
      </c>
      <c r="C15" s="31" t="s">
        <v>267</v>
      </c>
      <c r="D15" s="105">
        <f>SUM(D16:D21)</f>
        <v>2898406</v>
      </c>
      <c r="E15" s="105">
        <f>SUM(E16:E21)</f>
        <v>2898406</v>
      </c>
    </row>
    <row r="16" spans="1:5" ht="9.75">
      <c r="A16" s="73" t="s">
        <v>96</v>
      </c>
      <c r="B16" s="32" t="s">
        <v>55</v>
      </c>
      <c r="C16" s="23" t="s">
        <v>268</v>
      </c>
      <c r="D16" s="107">
        <v>2310728</v>
      </c>
      <c r="E16" s="107">
        <v>2310728</v>
      </c>
    </row>
    <row r="17" spans="1:5" ht="9.75">
      <c r="A17" s="74" t="s">
        <v>46</v>
      </c>
      <c r="B17" s="32" t="s">
        <v>327</v>
      </c>
      <c r="C17" s="23" t="s">
        <v>269</v>
      </c>
      <c r="D17" s="106">
        <v>189816</v>
      </c>
      <c r="E17" s="106">
        <v>189816</v>
      </c>
    </row>
    <row r="18" spans="1:5" ht="9.75" customHeight="1">
      <c r="A18" s="74" t="s">
        <v>224</v>
      </c>
      <c r="B18" s="32" t="s">
        <v>328</v>
      </c>
      <c r="C18" s="23" t="s">
        <v>270</v>
      </c>
      <c r="D18" s="106">
        <v>397862</v>
      </c>
      <c r="E18" s="106">
        <v>397862</v>
      </c>
    </row>
    <row r="19" spans="1:5" ht="9.75">
      <c r="A19" s="74" t="s">
        <v>226</v>
      </c>
      <c r="B19" s="32" t="s">
        <v>56</v>
      </c>
      <c r="C19" s="23" t="s">
        <v>271</v>
      </c>
      <c r="D19" s="106"/>
      <c r="E19" s="106"/>
    </row>
    <row r="20" spans="1:5" ht="9.75">
      <c r="A20" s="74" t="s">
        <v>228</v>
      </c>
      <c r="B20" s="32" t="s">
        <v>72</v>
      </c>
      <c r="C20" s="23" t="s">
        <v>273</v>
      </c>
      <c r="D20" s="106"/>
      <c r="E20" s="106"/>
    </row>
    <row r="21" spans="1:5" ht="9.75">
      <c r="A21" s="74" t="s">
        <v>214</v>
      </c>
      <c r="B21" s="32" t="s">
        <v>380</v>
      </c>
      <c r="C21" s="23" t="s">
        <v>274</v>
      </c>
      <c r="D21" s="106"/>
      <c r="E21" s="106"/>
    </row>
    <row r="22" spans="1:5" ht="9.75">
      <c r="A22" s="29" t="s">
        <v>272</v>
      </c>
      <c r="B22" s="30" t="s">
        <v>520</v>
      </c>
      <c r="C22" s="31" t="s">
        <v>275</v>
      </c>
      <c r="D22" s="105">
        <f>SUM(D23:D25)</f>
        <v>3961245</v>
      </c>
      <c r="E22" s="105">
        <f>SUM(E23:E25)</f>
        <v>3961245</v>
      </c>
    </row>
    <row r="23" spans="1:5" ht="9.75">
      <c r="A23" s="73" t="s">
        <v>97</v>
      </c>
      <c r="B23" s="32" t="s">
        <v>73</v>
      </c>
      <c r="C23" s="23" t="s">
        <v>276</v>
      </c>
      <c r="D23" s="106">
        <v>2884954</v>
      </c>
      <c r="E23" s="106">
        <v>2884954</v>
      </c>
    </row>
    <row r="24" spans="1:5" ht="9.75">
      <c r="A24" s="74" t="s">
        <v>46</v>
      </c>
      <c r="B24" s="32" t="s">
        <v>74</v>
      </c>
      <c r="C24" s="23" t="s">
        <v>278</v>
      </c>
      <c r="D24" s="108"/>
      <c r="E24" s="108"/>
    </row>
    <row r="25" spans="1:5" ht="9.75">
      <c r="A25" s="74" t="s">
        <v>224</v>
      </c>
      <c r="B25" s="32" t="s">
        <v>75</v>
      </c>
      <c r="C25" s="23" t="s">
        <v>279</v>
      </c>
      <c r="D25" s="108">
        <v>1076291</v>
      </c>
      <c r="E25" s="108">
        <v>1076291</v>
      </c>
    </row>
    <row r="26" spans="1:5" ht="9.75">
      <c r="A26" s="29" t="s">
        <v>277</v>
      </c>
      <c r="B26" s="30" t="s">
        <v>329</v>
      </c>
      <c r="C26" s="31" t="s">
        <v>280</v>
      </c>
      <c r="D26" s="105">
        <f>SUM(D27:D28)</f>
        <v>588484</v>
      </c>
      <c r="E26" s="105">
        <f>SUM(E27:E28)</f>
        <v>1509570</v>
      </c>
    </row>
    <row r="27" spans="1:5" ht="9.75">
      <c r="A27" s="73" t="s">
        <v>98</v>
      </c>
      <c r="B27" s="32" t="s">
        <v>76</v>
      </c>
      <c r="C27" s="23" t="s">
        <v>282</v>
      </c>
      <c r="D27" s="106">
        <v>588484</v>
      </c>
      <c r="E27" s="106">
        <v>1509570</v>
      </c>
    </row>
    <row r="28" spans="1:5" ht="9.75">
      <c r="A28" s="74" t="s">
        <v>46</v>
      </c>
      <c r="B28" s="32" t="s">
        <v>77</v>
      </c>
      <c r="C28" s="23" t="s">
        <v>283</v>
      </c>
      <c r="D28" s="106"/>
      <c r="E28" s="106"/>
    </row>
    <row r="29" spans="1:5" ht="9.75">
      <c r="A29" s="29" t="s">
        <v>281</v>
      </c>
      <c r="B29" s="30" t="s">
        <v>453</v>
      </c>
      <c r="C29" s="31" t="s">
        <v>284</v>
      </c>
      <c r="D29" s="105">
        <v>1177413</v>
      </c>
      <c r="E29" s="105">
        <f>'[1]P2Súvaha- aktíva'!F10-(E10+E15+E22+E26+E30+E63)</f>
        <v>2542083</v>
      </c>
    </row>
    <row r="30" spans="1:5" ht="9.75">
      <c r="A30" s="29" t="s">
        <v>178</v>
      </c>
      <c r="B30" s="30" t="s">
        <v>92</v>
      </c>
      <c r="C30" s="31" t="s">
        <v>285</v>
      </c>
      <c r="D30" s="105">
        <f>D31+D36+D48+D59+D60</f>
        <v>12377527</v>
      </c>
      <c r="E30" s="105">
        <f>E31+E36+E48+E59+E60</f>
        <v>14502348</v>
      </c>
    </row>
    <row r="31" spans="1:6" ht="9.75">
      <c r="A31" s="29" t="s">
        <v>180</v>
      </c>
      <c r="B31" s="30" t="s">
        <v>521</v>
      </c>
      <c r="C31" s="31" t="s">
        <v>286</v>
      </c>
      <c r="D31" s="105">
        <f>SUM(D32:D35)</f>
        <v>938484</v>
      </c>
      <c r="E31" s="105">
        <f>SUM(E32:E35)</f>
        <v>4666112</v>
      </c>
      <c r="F31" s="71"/>
    </row>
    <row r="32" spans="1:5" ht="9.75">
      <c r="A32" s="73" t="s">
        <v>45</v>
      </c>
      <c r="B32" s="32" t="s">
        <v>454</v>
      </c>
      <c r="C32" s="23" t="s">
        <v>287</v>
      </c>
      <c r="D32" s="106">
        <v>70480</v>
      </c>
      <c r="E32" s="106">
        <v>70480</v>
      </c>
    </row>
    <row r="33" spans="1:5" ht="9.75">
      <c r="A33" s="74" t="s">
        <v>46</v>
      </c>
      <c r="B33" s="32" t="s">
        <v>455</v>
      </c>
      <c r="C33" s="23" t="s">
        <v>289</v>
      </c>
      <c r="D33" s="106">
        <v>776998</v>
      </c>
      <c r="E33" s="106">
        <v>4504626</v>
      </c>
    </row>
    <row r="34" spans="1:6" ht="9.75">
      <c r="A34" s="74" t="s">
        <v>224</v>
      </c>
      <c r="B34" s="32" t="s">
        <v>78</v>
      </c>
      <c r="C34" s="23" t="s">
        <v>290</v>
      </c>
      <c r="D34" s="106">
        <v>91006</v>
      </c>
      <c r="E34" s="108">
        <v>91006</v>
      </c>
      <c r="F34" s="71"/>
    </row>
    <row r="35" spans="1:5" ht="9.75">
      <c r="A35" s="74" t="s">
        <v>226</v>
      </c>
      <c r="B35" s="32" t="s">
        <v>456</v>
      </c>
      <c r="C35" s="23" t="s">
        <v>291</v>
      </c>
      <c r="D35" s="106"/>
      <c r="E35" s="107"/>
    </row>
    <row r="36" spans="1:5" ht="9.75">
      <c r="A36" s="29" t="s">
        <v>288</v>
      </c>
      <c r="B36" s="30" t="s">
        <v>522</v>
      </c>
      <c r="C36" s="31" t="s">
        <v>292</v>
      </c>
      <c r="D36" s="105">
        <f>SUM(D37:D47)</f>
        <v>849622</v>
      </c>
      <c r="E36" s="105">
        <f>SUM(E37:E47)</f>
        <v>870766</v>
      </c>
    </row>
    <row r="37" spans="1:5" ht="9.75">
      <c r="A37" s="73" t="s">
        <v>49</v>
      </c>
      <c r="B37" s="32" t="s">
        <v>79</v>
      </c>
      <c r="C37" s="23" t="s">
        <v>293</v>
      </c>
      <c r="D37" s="106"/>
      <c r="E37" s="106"/>
    </row>
    <row r="38" spans="1:5" ht="9.75">
      <c r="A38" s="73" t="s">
        <v>523</v>
      </c>
      <c r="B38" s="32" t="s">
        <v>507</v>
      </c>
      <c r="C38" s="23" t="s">
        <v>294</v>
      </c>
      <c r="D38" s="106"/>
      <c r="E38" s="106"/>
    </row>
    <row r="39" spans="1:5" ht="9.75">
      <c r="A39" s="74" t="s">
        <v>224</v>
      </c>
      <c r="B39" s="32" t="s">
        <v>80</v>
      </c>
      <c r="C39" s="23" t="s">
        <v>295</v>
      </c>
      <c r="D39" s="106"/>
      <c r="E39" s="106"/>
    </row>
    <row r="40" spans="1:5" ht="19.5">
      <c r="A40" s="74" t="s">
        <v>226</v>
      </c>
      <c r="B40" s="32" t="s">
        <v>381</v>
      </c>
      <c r="C40" s="23" t="s">
        <v>296</v>
      </c>
      <c r="D40" s="106"/>
      <c r="E40" s="106"/>
    </row>
    <row r="41" spans="1:5" ht="9.75">
      <c r="A41" s="74" t="s">
        <v>228</v>
      </c>
      <c r="B41" s="32" t="s">
        <v>330</v>
      </c>
      <c r="C41" s="23" t="s">
        <v>297</v>
      </c>
      <c r="D41" s="106"/>
      <c r="E41" s="106"/>
    </row>
    <row r="42" spans="1:5" ht="9.75">
      <c r="A42" s="74" t="s">
        <v>214</v>
      </c>
      <c r="B42" s="32" t="s">
        <v>81</v>
      </c>
      <c r="C42" s="23" t="s">
        <v>298</v>
      </c>
      <c r="D42" s="106"/>
      <c r="E42" s="106"/>
    </row>
    <row r="43" spans="1:5" ht="9.75">
      <c r="A43" s="74" t="s">
        <v>216</v>
      </c>
      <c r="B43" s="32" t="s">
        <v>331</v>
      </c>
      <c r="C43" s="23" t="s">
        <v>299</v>
      </c>
      <c r="D43" s="106"/>
      <c r="E43" s="106"/>
    </row>
    <row r="44" spans="1:5" ht="9.75">
      <c r="A44" s="74" t="s">
        <v>47</v>
      </c>
      <c r="B44" s="32" t="s">
        <v>332</v>
      </c>
      <c r="C44" s="23" t="s">
        <v>300</v>
      </c>
      <c r="D44" s="106"/>
      <c r="E44" s="106"/>
    </row>
    <row r="45" spans="1:5" ht="9.75">
      <c r="A45" s="74" t="s">
        <v>48</v>
      </c>
      <c r="B45" s="32" t="s">
        <v>82</v>
      </c>
      <c r="C45" s="23" t="s">
        <v>302</v>
      </c>
      <c r="D45" s="106">
        <v>12951</v>
      </c>
      <c r="E45" s="106">
        <v>34095</v>
      </c>
    </row>
    <row r="46" spans="1:5" ht="9.75">
      <c r="A46" s="74" t="s">
        <v>94</v>
      </c>
      <c r="B46" s="32" t="s">
        <v>333</v>
      </c>
      <c r="C46" s="23" t="s">
        <v>303</v>
      </c>
      <c r="D46" s="106"/>
      <c r="E46" s="106"/>
    </row>
    <row r="47" spans="1:5" ht="9.75">
      <c r="A47" s="74" t="s">
        <v>524</v>
      </c>
      <c r="B47" s="32" t="s">
        <v>83</v>
      </c>
      <c r="C47" s="23" t="s">
        <v>304</v>
      </c>
      <c r="D47" s="106">
        <v>836671</v>
      </c>
      <c r="E47" s="106">
        <v>836671</v>
      </c>
    </row>
    <row r="48" spans="1:5" ht="9.75">
      <c r="A48" s="29" t="s">
        <v>207</v>
      </c>
      <c r="B48" s="30" t="s">
        <v>525</v>
      </c>
      <c r="C48" s="31" t="s">
        <v>305</v>
      </c>
      <c r="D48" s="105">
        <f>SUM(D49:D58)</f>
        <v>5089421</v>
      </c>
      <c r="E48" s="105">
        <f>SUM(E49:E58)</f>
        <v>1965470</v>
      </c>
    </row>
    <row r="49" spans="1:5" ht="9.75">
      <c r="A49" s="73" t="s">
        <v>99</v>
      </c>
      <c r="B49" s="32" t="s">
        <v>334</v>
      </c>
      <c r="C49" s="23" t="s">
        <v>306</v>
      </c>
      <c r="D49" s="106">
        <v>1782368</v>
      </c>
      <c r="E49" s="106">
        <v>1399634</v>
      </c>
    </row>
    <row r="50" spans="1:5" ht="9.75">
      <c r="A50" s="74" t="s">
        <v>46</v>
      </c>
      <c r="B50" s="32" t="s">
        <v>507</v>
      </c>
      <c r="C50" s="23" t="s">
        <v>307</v>
      </c>
      <c r="D50" s="106"/>
      <c r="E50" s="106"/>
    </row>
    <row r="51" spans="1:5" ht="9.75">
      <c r="A51" s="74" t="s">
        <v>224</v>
      </c>
      <c r="B51" s="32" t="s">
        <v>84</v>
      </c>
      <c r="C51" s="23" t="s">
        <v>308</v>
      </c>
      <c r="D51" s="106"/>
      <c r="E51" s="106">
        <v>33054</v>
      </c>
    </row>
    <row r="52" spans="1:5" ht="19.5">
      <c r="A52" s="74" t="s">
        <v>226</v>
      </c>
      <c r="B52" s="32" t="s">
        <v>382</v>
      </c>
      <c r="C52" s="23" t="s">
        <v>309</v>
      </c>
      <c r="D52" s="106"/>
      <c r="E52" s="106"/>
    </row>
    <row r="53" spans="1:5" ht="9.75">
      <c r="A53" s="74" t="s">
        <v>228</v>
      </c>
      <c r="B53" s="32" t="s">
        <v>85</v>
      </c>
      <c r="C53" s="23" t="s">
        <v>310</v>
      </c>
      <c r="D53" s="106"/>
      <c r="E53" s="106"/>
    </row>
    <row r="54" spans="1:5" ht="9.75">
      <c r="A54" s="74" t="s">
        <v>214</v>
      </c>
      <c r="B54" s="32" t="s">
        <v>86</v>
      </c>
      <c r="C54" s="23" t="s">
        <v>312</v>
      </c>
      <c r="D54" s="106">
        <v>2950196</v>
      </c>
      <c r="E54" s="106">
        <v>59856</v>
      </c>
    </row>
    <row r="55" spans="1:5" ht="9.75">
      <c r="A55" s="74" t="s">
        <v>216</v>
      </c>
      <c r="B55" s="32" t="s">
        <v>87</v>
      </c>
      <c r="C55" s="23" t="s">
        <v>313</v>
      </c>
      <c r="D55" s="106">
        <v>183915</v>
      </c>
      <c r="E55" s="106">
        <v>263325</v>
      </c>
    </row>
    <row r="56" spans="1:5" ht="9.75">
      <c r="A56" s="74" t="s">
        <v>47</v>
      </c>
      <c r="B56" s="32" t="s">
        <v>385</v>
      </c>
      <c r="C56" s="23" t="s">
        <v>314</v>
      </c>
      <c r="D56" s="106">
        <v>117683</v>
      </c>
      <c r="E56" s="106">
        <v>131698</v>
      </c>
    </row>
    <row r="57" spans="1:5" ht="9.75">
      <c r="A57" s="74" t="s">
        <v>48</v>
      </c>
      <c r="B57" s="32" t="s">
        <v>88</v>
      </c>
      <c r="C57" s="23" t="s">
        <v>315</v>
      </c>
      <c r="D57" s="106">
        <v>44002</v>
      </c>
      <c r="E57" s="106">
        <v>44695</v>
      </c>
    </row>
    <row r="58" spans="1:5" ht="9.75">
      <c r="A58" s="74" t="s">
        <v>94</v>
      </c>
      <c r="B58" s="32" t="s">
        <v>335</v>
      </c>
      <c r="C58" s="23" t="s">
        <v>451</v>
      </c>
      <c r="D58" s="106">
        <v>11257</v>
      </c>
      <c r="E58" s="106">
        <v>33208</v>
      </c>
    </row>
    <row r="59" spans="1:5" ht="9.75">
      <c r="A59" s="29" t="s">
        <v>311</v>
      </c>
      <c r="B59" s="30" t="s">
        <v>337</v>
      </c>
      <c r="C59" s="31" t="s">
        <v>316</v>
      </c>
      <c r="D59" s="109"/>
      <c r="E59" s="109"/>
    </row>
    <row r="60" spans="1:5" ht="9.75">
      <c r="A60" s="29" t="s">
        <v>457</v>
      </c>
      <c r="B60" s="30" t="s">
        <v>458</v>
      </c>
      <c r="C60" s="31" t="s">
        <v>317</v>
      </c>
      <c r="D60" s="105">
        <f>SUM(D61:D62)</f>
        <v>5500000</v>
      </c>
      <c r="E60" s="105">
        <f>SUM(E61:E62)</f>
        <v>7000000</v>
      </c>
    </row>
    <row r="61" spans="1:5" ht="9.75">
      <c r="A61" s="74" t="s">
        <v>459</v>
      </c>
      <c r="B61" s="32" t="s">
        <v>336</v>
      </c>
      <c r="C61" s="23" t="s">
        <v>526</v>
      </c>
      <c r="D61" s="106"/>
      <c r="E61" s="106"/>
    </row>
    <row r="62" spans="1:5" ht="9.75">
      <c r="A62" s="74" t="s">
        <v>46</v>
      </c>
      <c r="B62" s="19" t="s">
        <v>89</v>
      </c>
      <c r="C62" s="23" t="s">
        <v>460</v>
      </c>
      <c r="D62" s="106">
        <v>5500000</v>
      </c>
      <c r="E62" s="106">
        <v>7000000</v>
      </c>
    </row>
    <row r="63" spans="1:5" ht="9.75">
      <c r="A63" s="29" t="s">
        <v>219</v>
      </c>
      <c r="B63" s="30" t="s">
        <v>514</v>
      </c>
      <c r="C63" s="33">
        <v>121</v>
      </c>
      <c r="D63" s="105">
        <f>SUM(D64:D67)</f>
        <v>5224565</v>
      </c>
      <c r="E63" s="105">
        <f>SUM(E64:E67)</f>
        <v>0</v>
      </c>
    </row>
    <row r="64" spans="1:5" ht="9.75">
      <c r="A64" s="73" t="s">
        <v>100</v>
      </c>
      <c r="B64" s="32" t="s">
        <v>461</v>
      </c>
      <c r="C64" s="23" t="s">
        <v>463</v>
      </c>
      <c r="D64" s="106"/>
      <c r="E64" s="106"/>
    </row>
    <row r="65" spans="1:5" ht="9.75">
      <c r="A65" s="74" t="s">
        <v>46</v>
      </c>
      <c r="B65" s="32" t="s">
        <v>462</v>
      </c>
      <c r="C65" s="23" t="s">
        <v>464</v>
      </c>
      <c r="D65" s="106">
        <v>5224565</v>
      </c>
      <c r="E65" s="106"/>
    </row>
    <row r="66" spans="1:5" ht="9.75">
      <c r="A66" s="74" t="s">
        <v>224</v>
      </c>
      <c r="B66" s="32" t="s">
        <v>465</v>
      </c>
      <c r="C66" s="23" t="s">
        <v>527</v>
      </c>
      <c r="D66" s="106"/>
      <c r="E66" s="106"/>
    </row>
    <row r="67" spans="1:5" ht="9.75">
      <c r="A67" s="74" t="s">
        <v>226</v>
      </c>
      <c r="B67" s="32" t="s">
        <v>466</v>
      </c>
      <c r="C67" s="23" t="s">
        <v>528</v>
      </c>
      <c r="D67" s="106"/>
      <c r="E67" s="106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tabSelected="1" zoomScalePageLayoutView="0" workbookViewId="0" topLeftCell="A1">
      <pane ySplit="10" topLeftCell="A71" activePane="bottomLeft" state="frozen"/>
      <selection pane="topLeft" activeCell="A1" sqref="A1"/>
      <selection pane="bottomLeft" activeCell="F91" sqref="F91:G91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270" t="s">
        <v>467</v>
      </c>
      <c r="B1" s="270"/>
      <c r="C1" s="270"/>
      <c r="D1" s="270"/>
      <c r="E1" s="270"/>
      <c r="F1" s="92"/>
      <c r="G1" s="89"/>
    </row>
    <row r="2" spans="1:7" s="18" customFormat="1" ht="15.75">
      <c r="A2" s="271" t="s">
        <v>429</v>
      </c>
      <c r="B2" s="272"/>
      <c r="C2" s="300" t="s">
        <v>549</v>
      </c>
      <c r="D2" s="301"/>
      <c r="E2" s="343"/>
      <c r="F2" s="343"/>
      <c r="G2" s="344"/>
    </row>
    <row r="3" spans="1:7" s="19" customFormat="1" ht="16.5" customHeight="1">
      <c r="A3" s="271" t="s">
        <v>428</v>
      </c>
      <c r="B3" s="272"/>
      <c r="C3" s="300" t="s">
        <v>551</v>
      </c>
      <c r="D3" s="301"/>
      <c r="E3" s="343"/>
      <c r="F3" s="343"/>
      <c r="G3" s="344"/>
    </row>
    <row r="4" spans="1:7" s="19" customFormat="1" ht="16.5" customHeight="1">
      <c r="A4" s="306" t="s">
        <v>376</v>
      </c>
      <c r="B4" s="306"/>
      <c r="C4" s="303" t="str">
        <f>IF(ISBLANK('Predbežné vyhlásenie'!B16),"  ",'Predbežné vyhlásenie'!B16)</f>
        <v>CEMMAC</v>
      </c>
      <c r="D4" s="304"/>
      <c r="E4" s="352"/>
      <c r="F4" s="352"/>
      <c r="G4" s="353"/>
    </row>
    <row r="5" spans="1:7" s="19" customFormat="1" ht="15.75">
      <c r="A5" s="306" t="s">
        <v>165</v>
      </c>
      <c r="B5" s="307"/>
      <c r="C5" s="303" t="str">
        <f>IF(ISBLANK('Predbežné vyhlásenie'!E7),"  ",'Predbežné vyhlásenie'!E7)</f>
        <v>31412106</v>
      </c>
      <c r="D5" s="304"/>
      <c r="E5" s="352"/>
      <c r="F5" s="352"/>
      <c r="G5" s="353"/>
    </row>
    <row r="7" spans="1:7" ht="15.75" customHeight="1">
      <c r="A7" s="267" t="s">
        <v>35</v>
      </c>
      <c r="B7" s="267" t="s">
        <v>157</v>
      </c>
      <c r="C7" s="267" t="s">
        <v>44</v>
      </c>
      <c r="D7" s="345" t="s">
        <v>494</v>
      </c>
      <c r="E7" s="346"/>
      <c r="F7" s="345" t="s">
        <v>495</v>
      </c>
      <c r="G7" s="346"/>
    </row>
    <row r="8" spans="1:7" ht="15" customHeight="1">
      <c r="A8" s="349"/>
      <c r="B8" s="349"/>
      <c r="C8" s="349"/>
      <c r="D8" s="347"/>
      <c r="E8" s="348"/>
      <c r="F8" s="347"/>
      <c r="G8" s="348"/>
    </row>
    <row r="9" spans="1:7" ht="15" customHeight="1">
      <c r="A9" s="350"/>
      <c r="B9" s="350"/>
      <c r="C9" s="350"/>
      <c r="D9" s="98"/>
      <c r="E9" s="93" t="s">
        <v>496</v>
      </c>
      <c r="F9" s="94"/>
      <c r="G9" s="95" t="s">
        <v>496</v>
      </c>
    </row>
    <row r="10" spans="1:7" ht="15" customHeight="1">
      <c r="A10" s="351"/>
      <c r="B10" s="351"/>
      <c r="C10" s="351"/>
      <c r="D10" s="99"/>
      <c r="E10" s="93" t="s">
        <v>497</v>
      </c>
      <c r="F10" s="96"/>
      <c r="G10" s="95" t="s">
        <v>497</v>
      </c>
    </row>
    <row r="11" spans="1:7" ht="9.75">
      <c r="A11" s="321" t="s">
        <v>351</v>
      </c>
      <c r="B11" s="323" t="s">
        <v>101</v>
      </c>
      <c r="C11" s="325" t="s">
        <v>318</v>
      </c>
      <c r="D11" s="337"/>
      <c r="E11" s="338"/>
      <c r="F11" s="337"/>
      <c r="G11" s="338"/>
    </row>
    <row r="12" spans="1:7" ht="9.75">
      <c r="A12" s="322"/>
      <c r="B12" s="324"/>
      <c r="C12" s="326"/>
      <c r="D12" s="337"/>
      <c r="E12" s="338"/>
      <c r="F12" s="337"/>
      <c r="G12" s="338"/>
    </row>
    <row r="13" spans="1:7" ht="9.75">
      <c r="A13" s="321" t="s">
        <v>176</v>
      </c>
      <c r="B13" s="323" t="s">
        <v>102</v>
      </c>
      <c r="C13" s="325" t="s">
        <v>319</v>
      </c>
      <c r="D13" s="337"/>
      <c r="E13" s="338"/>
      <c r="F13" s="337"/>
      <c r="G13" s="338"/>
    </row>
    <row r="14" spans="1:7" ht="9.75">
      <c r="A14" s="322"/>
      <c r="B14" s="324"/>
      <c r="C14" s="326"/>
      <c r="D14" s="337"/>
      <c r="E14" s="338"/>
      <c r="F14" s="337"/>
      <c r="G14" s="338"/>
    </row>
    <row r="15" spans="1:7" s="104" customFormat="1" ht="9.75">
      <c r="A15" s="331" t="s">
        <v>320</v>
      </c>
      <c r="B15" s="333" t="s">
        <v>135</v>
      </c>
      <c r="C15" s="327" t="s">
        <v>321</v>
      </c>
      <c r="D15" s="339"/>
      <c r="E15" s="340"/>
      <c r="F15" s="339"/>
      <c r="G15" s="340"/>
    </row>
    <row r="16" spans="1:7" s="104" customFormat="1" ht="9.75">
      <c r="A16" s="332"/>
      <c r="B16" s="334"/>
      <c r="C16" s="328"/>
      <c r="D16" s="339"/>
      <c r="E16" s="340"/>
      <c r="F16" s="339"/>
      <c r="G16" s="340"/>
    </row>
    <row r="17" spans="1:7" s="104" customFormat="1" ht="9.75">
      <c r="A17" s="331" t="s">
        <v>144</v>
      </c>
      <c r="B17" s="335" t="s">
        <v>136</v>
      </c>
      <c r="C17" s="327" t="s">
        <v>322</v>
      </c>
      <c r="D17" s="339">
        <v>24858611</v>
      </c>
      <c r="E17" s="340"/>
      <c r="F17" s="339">
        <v>27484296</v>
      </c>
      <c r="G17" s="340"/>
    </row>
    <row r="18" spans="1:7" s="104" customFormat="1" ht="9.75">
      <c r="A18" s="332"/>
      <c r="B18" s="336"/>
      <c r="C18" s="328"/>
      <c r="D18" s="339"/>
      <c r="E18" s="340"/>
      <c r="F18" s="339"/>
      <c r="G18" s="340"/>
    </row>
    <row r="19" spans="1:7" ht="9.75">
      <c r="A19" s="321" t="s">
        <v>154</v>
      </c>
      <c r="B19" s="323" t="s">
        <v>103</v>
      </c>
      <c r="C19" s="325" t="s">
        <v>342</v>
      </c>
      <c r="D19" s="337">
        <v>25414314</v>
      </c>
      <c r="E19" s="338"/>
      <c r="F19" s="337">
        <v>28180776</v>
      </c>
      <c r="G19" s="338"/>
    </row>
    <row r="20" spans="1:7" ht="9.75">
      <c r="A20" s="322"/>
      <c r="B20" s="324"/>
      <c r="C20" s="326"/>
      <c r="D20" s="337"/>
      <c r="E20" s="338"/>
      <c r="F20" s="337"/>
      <c r="G20" s="338"/>
    </row>
    <row r="21" spans="1:7" ht="9.75">
      <c r="A21" s="321" t="s">
        <v>46</v>
      </c>
      <c r="B21" s="323" t="s">
        <v>104</v>
      </c>
      <c r="C21" s="325" t="s">
        <v>343</v>
      </c>
      <c r="D21" s="337">
        <v>-590058</v>
      </c>
      <c r="E21" s="338"/>
      <c r="F21" s="337">
        <v>-740730</v>
      </c>
      <c r="G21" s="338"/>
    </row>
    <row r="22" spans="1:7" ht="9.75">
      <c r="A22" s="322"/>
      <c r="B22" s="324"/>
      <c r="C22" s="326"/>
      <c r="D22" s="337"/>
      <c r="E22" s="338"/>
      <c r="F22" s="337"/>
      <c r="G22" s="338"/>
    </row>
    <row r="23" spans="1:7" ht="9.75">
      <c r="A23" s="321" t="s">
        <v>224</v>
      </c>
      <c r="B23" s="323" t="s">
        <v>105</v>
      </c>
      <c r="C23" s="325" t="s">
        <v>344</v>
      </c>
      <c r="D23" s="337">
        <v>34355</v>
      </c>
      <c r="E23" s="338"/>
      <c r="F23" s="337">
        <v>44250</v>
      </c>
      <c r="G23" s="338"/>
    </row>
    <row r="24" spans="1:7" ht="9.75">
      <c r="A24" s="322"/>
      <c r="B24" s="324"/>
      <c r="C24" s="326"/>
      <c r="D24" s="337"/>
      <c r="E24" s="338"/>
      <c r="F24" s="337"/>
      <c r="G24" s="338"/>
    </row>
    <row r="25" spans="1:7" ht="9.75">
      <c r="A25" s="315" t="s">
        <v>178</v>
      </c>
      <c r="B25" s="317" t="s">
        <v>137</v>
      </c>
      <c r="C25" s="319" t="s">
        <v>345</v>
      </c>
      <c r="D25" s="329">
        <v>17235937</v>
      </c>
      <c r="E25" s="330"/>
      <c r="F25" s="329">
        <v>18467541</v>
      </c>
      <c r="G25" s="330"/>
    </row>
    <row r="26" spans="1:7" ht="9.75">
      <c r="A26" s="316"/>
      <c r="B26" s="318"/>
      <c r="C26" s="320"/>
      <c r="D26" s="329"/>
      <c r="E26" s="330"/>
      <c r="F26" s="329"/>
      <c r="G26" s="330"/>
    </row>
    <row r="27" spans="1:7" ht="9.75" customHeight="1">
      <c r="A27" s="321" t="s">
        <v>155</v>
      </c>
      <c r="B27" s="323" t="s">
        <v>106</v>
      </c>
      <c r="C27" s="325" t="s">
        <v>346</v>
      </c>
      <c r="D27" s="337">
        <v>13188327</v>
      </c>
      <c r="E27" s="338"/>
      <c r="F27" s="337">
        <v>14330485</v>
      </c>
      <c r="G27" s="338"/>
    </row>
    <row r="28" spans="1:7" ht="9.75" customHeight="1">
      <c r="A28" s="322"/>
      <c r="B28" s="324"/>
      <c r="C28" s="326"/>
      <c r="D28" s="337"/>
      <c r="E28" s="338"/>
      <c r="F28" s="337"/>
      <c r="G28" s="338"/>
    </row>
    <row r="29" spans="1:7" ht="9.75">
      <c r="A29" s="321" t="s">
        <v>46</v>
      </c>
      <c r="B29" s="323" t="s">
        <v>107</v>
      </c>
      <c r="C29" s="325">
        <v>10</v>
      </c>
      <c r="D29" s="337">
        <v>4047611</v>
      </c>
      <c r="E29" s="338"/>
      <c r="F29" s="337">
        <v>4137056</v>
      </c>
      <c r="G29" s="338"/>
    </row>
    <row r="30" spans="1:7" ht="9.75">
      <c r="A30" s="322"/>
      <c r="B30" s="324"/>
      <c r="C30" s="326"/>
      <c r="D30" s="337"/>
      <c r="E30" s="338"/>
      <c r="F30" s="337"/>
      <c r="G30" s="338"/>
    </row>
    <row r="31" spans="1:7" ht="9.75">
      <c r="A31" s="315" t="s">
        <v>320</v>
      </c>
      <c r="B31" s="317" t="s">
        <v>138</v>
      </c>
      <c r="C31" s="319">
        <v>11</v>
      </c>
      <c r="D31" s="329">
        <v>7622673</v>
      </c>
      <c r="E31" s="330"/>
      <c r="F31" s="329">
        <v>9016755</v>
      </c>
      <c r="G31" s="330"/>
    </row>
    <row r="32" spans="1:7" ht="9.75">
      <c r="A32" s="316"/>
      <c r="B32" s="318"/>
      <c r="C32" s="320"/>
      <c r="D32" s="329"/>
      <c r="E32" s="330"/>
      <c r="F32" s="329"/>
      <c r="G32" s="330"/>
    </row>
    <row r="33" spans="1:7" ht="9.75">
      <c r="A33" s="321" t="s">
        <v>219</v>
      </c>
      <c r="B33" s="323" t="s">
        <v>143</v>
      </c>
      <c r="C33" s="327">
        <v>12</v>
      </c>
      <c r="D33" s="329">
        <v>3605106</v>
      </c>
      <c r="E33" s="330"/>
      <c r="F33" s="329">
        <v>4155396</v>
      </c>
      <c r="G33" s="330"/>
    </row>
    <row r="34" spans="1:7" ht="9.75">
      <c r="A34" s="322"/>
      <c r="B34" s="324"/>
      <c r="C34" s="328"/>
      <c r="D34" s="329"/>
      <c r="E34" s="330"/>
      <c r="F34" s="329"/>
      <c r="G34" s="330"/>
    </row>
    <row r="35" spans="1:7" ht="9.75">
      <c r="A35" s="321" t="s">
        <v>156</v>
      </c>
      <c r="B35" s="323" t="s">
        <v>108</v>
      </c>
      <c r="C35" s="325">
        <v>13</v>
      </c>
      <c r="D35" s="337">
        <v>2606854</v>
      </c>
      <c r="E35" s="338"/>
      <c r="F35" s="337">
        <v>3105567</v>
      </c>
      <c r="G35" s="338"/>
    </row>
    <row r="36" spans="1:7" ht="9.75">
      <c r="A36" s="322"/>
      <c r="B36" s="324"/>
      <c r="C36" s="326"/>
      <c r="D36" s="337"/>
      <c r="E36" s="338"/>
      <c r="F36" s="337"/>
      <c r="G36" s="338"/>
    </row>
    <row r="37" spans="1:7" ht="9.75">
      <c r="A37" s="321" t="s">
        <v>46</v>
      </c>
      <c r="B37" s="323" t="s">
        <v>109</v>
      </c>
      <c r="C37" s="325">
        <v>14</v>
      </c>
      <c r="D37" s="337">
        <v>630</v>
      </c>
      <c r="E37" s="338"/>
      <c r="F37" s="337">
        <v>630</v>
      </c>
      <c r="G37" s="338"/>
    </row>
    <row r="38" spans="1:7" ht="9.75">
      <c r="A38" s="322"/>
      <c r="B38" s="324"/>
      <c r="C38" s="326"/>
      <c r="D38" s="337"/>
      <c r="E38" s="338"/>
      <c r="F38" s="337"/>
      <c r="G38" s="338"/>
    </row>
    <row r="39" spans="1:7" ht="9.75">
      <c r="A39" s="321" t="s">
        <v>224</v>
      </c>
      <c r="B39" s="323" t="s">
        <v>383</v>
      </c>
      <c r="C39" s="325">
        <v>15</v>
      </c>
      <c r="D39" s="337">
        <v>830585</v>
      </c>
      <c r="E39" s="338"/>
      <c r="F39" s="337">
        <v>880484</v>
      </c>
      <c r="G39" s="338"/>
    </row>
    <row r="40" spans="1:7" ht="9.75">
      <c r="A40" s="322"/>
      <c r="B40" s="324"/>
      <c r="C40" s="326"/>
      <c r="D40" s="337"/>
      <c r="E40" s="338"/>
      <c r="F40" s="337"/>
      <c r="G40" s="338"/>
    </row>
    <row r="41" spans="1:7" ht="9.75">
      <c r="A41" s="321" t="s">
        <v>226</v>
      </c>
      <c r="B41" s="323" t="s">
        <v>110</v>
      </c>
      <c r="C41" s="325">
        <v>16</v>
      </c>
      <c r="D41" s="337">
        <v>167037</v>
      </c>
      <c r="E41" s="338"/>
      <c r="F41" s="337">
        <v>168715</v>
      </c>
      <c r="G41" s="338"/>
    </row>
    <row r="42" spans="1:7" ht="9.75">
      <c r="A42" s="322"/>
      <c r="B42" s="324"/>
      <c r="C42" s="326"/>
      <c r="D42" s="337"/>
      <c r="E42" s="338"/>
      <c r="F42" s="337"/>
      <c r="G42" s="338"/>
    </row>
    <row r="43" spans="1:7" ht="9.75">
      <c r="A43" s="321" t="s">
        <v>253</v>
      </c>
      <c r="B43" s="323" t="s">
        <v>111</v>
      </c>
      <c r="C43" s="325">
        <v>17</v>
      </c>
      <c r="D43" s="337">
        <v>307058</v>
      </c>
      <c r="E43" s="338"/>
      <c r="F43" s="337">
        <v>205648</v>
      </c>
      <c r="G43" s="338"/>
    </row>
    <row r="44" spans="1:7" ht="9.75">
      <c r="A44" s="322"/>
      <c r="B44" s="324"/>
      <c r="C44" s="326"/>
      <c r="D44" s="337"/>
      <c r="E44" s="338"/>
      <c r="F44" s="337"/>
      <c r="G44" s="338"/>
    </row>
    <row r="45" spans="1:7" ht="9.75" customHeight="1">
      <c r="A45" s="321" t="s">
        <v>347</v>
      </c>
      <c r="B45" s="323" t="s">
        <v>390</v>
      </c>
      <c r="C45" s="325">
        <v>18</v>
      </c>
      <c r="D45" s="337">
        <v>2361239</v>
      </c>
      <c r="E45" s="338"/>
      <c r="F45" s="337">
        <v>3388646</v>
      </c>
      <c r="G45" s="338"/>
    </row>
    <row r="46" spans="1:7" ht="9.75">
      <c r="A46" s="322"/>
      <c r="B46" s="324"/>
      <c r="C46" s="326"/>
      <c r="D46" s="337"/>
      <c r="E46" s="338"/>
      <c r="F46" s="337"/>
      <c r="G46" s="338"/>
    </row>
    <row r="47" spans="1:7" ht="9.75">
      <c r="A47" s="321" t="s">
        <v>145</v>
      </c>
      <c r="B47" s="323" t="s">
        <v>112</v>
      </c>
      <c r="C47" s="325">
        <v>19</v>
      </c>
      <c r="D47" s="337">
        <v>232814</v>
      </c>
      <c r="E47" s="338"/>
      <c r="F47" s="337">
        <v>455004</v>
      </c>
      <c r="G47" s="338"/>
    </row>
    <row r="48" spans="1:7" ht="9.75">
      <c r="A48" s="322"/>
      <c r="B48" s="324"/>
      <c r="C48" s="326"/>
      <c r="D48" s="337"/>
      <c r="E48" s="338"/>
      <c r="F48" s="337"/>
      <c r="G48" s="338"/>
    </row>
    <row r="49" spans="1:7" ht="9.75">
      <c r="A49" s="321" t="s">
        <v>348</v>
      </c>
      <c r="B49" s="323" t="s">
        <v>113</v>
      </c>
      <c r="C49" s="325">
        <v>20</v>
      </c>
      <c r="D49" s="337">
        <v>203852</v>
      </c>
      <c r="E49" s="338"/>
      <c r="F49" s="337">
        <v>364095</v>
      </c>
      <c r="G49" s="338"/>
    </row>
    <row r="50" spans="1:7" ht="9.75">
      <c r="A50" s="322"/>
      <c r="B50" s="324"/>
      <c r="C50" s="326"/>
      <c r="D50" s="337"/>
      <c r="E50" s="338"/>
      <c r="F50" s="337"/>
      <c r="G50" s="338"/>
    </row>
    <row r="51" spans="1:7" ht="9.75">
      <c r="A51" s="321" t="s">
        <v>349</v>
      </c>
      <c r="B51" s="323" t="s">
        <v>529</v>
      </c>
      <c r="C51" s="325" t="s">
        <v>468</v>
      </c>
      <c r="D51" s="337"/>
      <c r="E51" s="338"/>
      <c r="F51" s="337"/>
      <c r="G51" s="338"/>
    </row>
    <row r="52" spans="1:7" ht="9.75">
      <c r="A52" s="322"/>
      <c r="B52" s="324"/>
      <c r="C52" s="326"/>
      <c r="D52" s="337"/>
      <c r="E52" s="338"/>
      <c r="F52" s="337"/>
      <c r="G52" s="338"/>
    </row>
    <row r="53" spans="1:7" ht="9.75">
      <c r="A53" s="321" t="s">
        <v>146</v>
      </c>
      <c r="B53" s="323" t="s">
        <v>114</v>
      </c>
      <c r="C53" s="325" t="s">
        <v>469</v>
      </c>
      <c r="D53" s="337">
        <v>482544</v>
      </c>
      <c r="E53" s="338"/>
      <c r="F53" s="337">
        <v>3165126</v>
      </c>
      <c r="G53" s="338"/>
    </row>
    <row r="54" spans="1:7" ht="9.75">
      <c r="A54" s="322"/>
      <c r="B54" s="324"/>
      <c r="C54" s="326"/>
      <c r="D54" s="337"/>
      <c r="E54" s="338"/>
      <c r="F54" s="337"/>
      <c r="G54" s="338"/>
    </row>
    <row r="55" spans="1:7" ht="9.75" customHeight="1">
      <c r="A55" s="321" t="s">
        <v>350</v>
      </c>
      <c r="B55" s="323" t="s">
        <v>115</v>
      </c>
      <c r="C55" s="325" t="s">
        <v>470</v>
      </c>
      <c r="D55" s="337">
        <v>525332</v>
      </c>
      <c r="E55" s="338"/>
      <c r="F55" s="337">
        <v>2413997</v>
      </c>
      <c r="G55" s="338"/>
    </row>
    <row r="56" spans="1:7" ht="9.75" customHeight="1">
      <c r="A56" s="322"/>
      <c r="B56" s="324"/>
      <c r="C56" s="326"/>
      <c r="D56" s="337"/>
      <c r="E56" s="338"/>
      <c r="F56" s="337"/>
      <c r="G56" s="338"/>
    </row>
    <row r="57" spans="1:7" ht="9.75" customHeight="1">
      <c r="A57" s="321" t="s">
        <v>373</v>
      </c>
      <c r="B57" s="323" t="s">
        <v>116</v>
      </c>
      <c r="C57" s="325" t="s">
        <v>471</v>
      </c>
      <c r="D57" s="337"/>
      <c r="E57" s="338"/>
      <c r="F57" s="337"/>
      <c r="G57" s="338"/>
    </row>
    <row r="58" spans="1:7" ht="9.75" customHeight="1">
      <c r="A58" s="322"/>
      <c r="B58" s="324"/>
      <c r="C58" s="326"/>
      <c r="D58" s="337"/>
      <c r="E58" s="338"/>
      <c r="F58" s="337"/>
      <c r="G58" s="338"/>
    </row>
    <row r="59" spans="1:7" ht="9.75">
      <c r="A59" s="321" t="s">
        <v>351</v>
      </c>
      <c r="B59" s="323" t="s">
        <v>323</v>
      </c>
      <c r="C59" s="325" t="s">
        <v>472</v>
      </c>
      <c r="D59" s="337"/>
      <c r="E59" s="338"/>
      <c r="F59" s="337"/>
      <c r="G59" s="338"/>
    </row>
    <row r="60" spans="1:7" ht="9.75">
      <c r="A60" s="322"/>
      <c r="B60" s="324"/>
      <c r="C60" s="326"/>
      <c r="D60" s="337"/>
      <c r="E60" s="338"/>
      <c r="F60" s="337"/>
      <c r="G60" s="338"/>
    </row>
    <row r="61" spans="1:7" ht="9.75">
      <c r="A61" s="315" t="s">
        <v>352</v>
      </c>
      <c r="B61" s="317" t="s">
        <v>139</v>
      </c>
      <c r="C61" s="319" t="s">
        <v>473</v>
      </c>
      <c r="D61" s="329">
        <v>1335445</v>
      </c>
      <c r="E61" s="330"/>
      <c r="F61" s="329">
        <v>2109103</v>
      </c>
      <c r="G61" s="330"/>
    </row>
    <row r="62" spans="1:7" ht="9.75">
      <c r="A62" s="316"/>
      <c r="B62" s="318"/>
      <c r="C62" s="320"/>
      <c r="D62" s="329"/>
      <c r="E62" s="330"/>
      <c r="F62" s="329"/>
      <c r="G62" s="330"/>
    </row>
    <row r="63" spans="1:7" ht="9.75">
      <c r="A63" s="321" t="s">
        <v>147</v>
      </c>
      <c r="B63" s="323" t="s">
        <v>117</v>
      </c>
      <c r="C63" s="325" t="s">
        <v>474</v>
      </c>
      <c r="D63" s="337"/>
      <c r="E63" s="338"/>
      <c r="F63" s="337">
        <v>3080431</v>
      </c>
      <c r="G63" s="338"/>
    </row>
    <row r="64" spans="1:7" ht="9.75">
      <c r="A64" s="322"/>
      <c r="B64" s="324"/>
      <c r="C64" s="326"/>
      <c r="D64" s="337"/>
      <c r="E64" s="338"/>
      <c r="F64" s="337"/>
      <c r="G64" s="338"/>
    </row>
    <row r="65" spans="1:7" ht="9.75">
      <c r="A65" s="321" t="s">
        <v>351</v>
      </c>
      <c r="B65" s="323" t="s">
        <v>118</v>
      </c>
      <c r="C65" s="325" t="s">
        <v>475</v>
      </c>
      <c r="D65" s="337"/>
      <c r="E65" s="338"/>
      <c r="F65" s="337">
        <v>2751730</v>
      </c>
      <c r="G65" s="338"/>
    </row>
    <row r="66" spans="1:7" ht="9.75">
      <c r="A66" s="322"/>
      <c r="B66" s="324"/>
      <c r="C66" s="326"/>
      <c r="D66" s="337"/>
      <c r="E66" s="338"/>
      <c r="F66" s="337"/>
      <c r="G66" s="338"/>
    </row>
    <row r="67" spans="1:7" ht="9.75">
      <c r="A67" s="321" t="s">
        <v>148</v>
      </c>
      <c r="B67" s="323" t="s">
        <v>140</v>
      </c>
      <c r="C67" s="325" t="s">
        <v>476</v>
      </c>
      <c r="D67" s="341"/>
      <c r="E67" s="342"/>
      <c r="F67" s="341"/>
      <c r="G67" s="342"/>
    </row>
    <row r="68" spans="1:7" ht="9.75">
      <c r="A68" s="322"/>
      <c r="B68" s="324"/>
      <c r="C68" s="326"/>
      <c r="D68" s="341"/>
      <c r="E68" s="342"/>
      <c r="F68" s="341"/>
      <c r="G68" s="342"/>
    </row>
    <row r="69" spans="1:7" ht="9.75" customHeight="1">
      <c r="A69" s="321" t="s">
        <v>386</v>
      </c>
      <c r="B69" s="323" t="s">
        <v>384</v>
      </c>
      <c r="C69" s="325" t="s">
        <v>477</v>
      </c>
      <c r="D69" s="337"/>
      <c r="E69" s="338"/>
      <c r="F69" s="337"/>
      <c r="G69" s="338"/>
    </row>
    <row r="70" spans="1:7" ht="9.75">
      <c r="A70" s="322"/>
      <c r="B70" s="324"/>
      <c r="C70" s="326"/>
      <c r="D70" s="337"/>
      <c r="E70" s="338"/>
      <c r="F70" s="337"/>
      <c r="G70" s="338"/>
    </row>
    <row r="71" spans="1:7" ht="9.75">
      <c r="A71" s="321" t="s">
        <v>46</v>
      </c>
      <c r="B71" s="323" t="s">
        <v>119</v>
      </c>
      <c r="C71" s="325" t="s">
        <v>478</v>
      </c>
      <c r="D71" s="337"/>
      <c r="E71" s="338"/>
      <c r="F71" s="337"/>
      <c r="G71" s="338"/>
    </row>
    <row r="72" spans="1:7" ht="9.75">
      <c r="A72" s="322"/>
      <c r="B72" s="324"/>
      <c r="C72" s="326"/>
      <c r="D72" s="337"/>
      <c r="E72" s="338"/>
      <c r="F72" s="337"/>
      <c r="G72" s="338"/>
    </row>
    <row r="73" spans="1:7" ht="9.75">
      <c r="A73" s="321" t="s">
        <v>224</v>
      </c>
      <c r="B73" s="323" t="s">
        <v>120</v>
      </c>
      <c r="C73" s="325" t="s">
        <v>479</v>
      </c>
      <c r="D73" s="337"/>
      <c r="E73" s="338"/>
      <c r="F73" s="337"/>
      <c r="G73" s="338"/>
    </row>
    <row r="74" spans="1:7" ht="9.75">
      <c r="A74" s="322"/>
      <c r="B74" s="324"/>
      <c r="C74" s="326"/>
      <c r="D74" s="337"/>
      <c r="E74" s="338"/>
      <c r="F74" s="337"/>
      <c r="G74" s="338"/>
    </row>
    <row r="75" spans="1:7" ht="9.75">
      <c r="A75" s="321" t="s">
        <v>387</v>
      </c>
      <c r="B75" s="323" t="s">
        <v>121</v>
      </c>
      <c r="C75" s="325" t="s">
        <v>480</v>
      </c>
      <c r="D75" s="337"/>
      <c r="E75" s="338"/>
      <c r="F75" s="337"/>
      <c r="G75" s="338"/>
    </row>
    <row r="76" spans="1:7" ht="9.75">
      <c r="A76" s="322"/>
      <c r="B76" s="324"/>
      <c r="C76" s="326"/>
      <c r="D76" s="337"/>
      <c r="E76" s="338"/>
      <c r="F76" s="337"/>
      <c r="G76" s="338"/>
    </row>
    <row r="77" spans="1:7" ht="9.75">
      <c r="A77" s="321" t="s">
        <v>353</v>
      </c>
      <c r="B77" s="323" t="s">
        <v>122</v>
      </c>
      <c r="C77" s="325" t="s">
        <v>481</v>
      </c>
      <c r="D77" s="337"/>
      <c r="E77" s="338"/>
      <c r="F77" s="337"/>
      <c r="G77" s="338"/>
    </row>
    <row r="78" spans="1:7" ht="9.75">
      <c r="A78" s="322"/>
      <c r="B78" s="324"/>
      <c r="C78" s="326"/>
      <c r="D78" s="337"/>
      <c r="E78" s="338"/>
      <c r="F78" s="337"/>
      <c r="G78" s="338"/>
    </row>
    <row r="79" spans="1:7" ht="9.75">
      <c r="A79" s="321" t="s">
        <v>354</v>
      </c>
      <c r="B79" s="323" t="s">
        <v>123</v>
      </c>
      <c r="C79" s="325" t="s">
        <v>482</v>
      </c>
      <c r="D79" s="337"/>
      <c r="E79" s="338"/>
      <c r="F79" s="337"/>
      <c r="G79" s="338"/>
    </row>
    <row r="80" spans="1:7" ht="9.75">
      <c r="A80" s="322"/>
      <c r="B80" s="324"/>
      <c r="C80" s="326"/>
      <c r="D80" s="337"/>
      <c r="E80" s="338"/>
      <c r="F80" s="337"/>
      <c r="G80" s="338"/>
    </row>
    <row r="81" spans="1:7" ht="9.75">
      <c r="A81" s="321" t="s">
        <v>355</v>
      </c>
      <c r="B81" s="323" t="s">
        <v>388</v>
      </c>
      <c r="C81" s="325" t="s">
        <v>483</v>
      </c>
      <c r="D81" s="337"/>
      <c r="E81" s="338"/>
      <c r="F81" s="337"/>
      <c r="G81" s="338"/>
    </row>
    <row r="82" spans="1:7" ht="9.75">
      <c r="A82" s="322"/>
      <c r="B82" s="324"/>
      <c r="C82" s="326"/>
      <c r="D82" s="337"/>
      <c r="E82" s="338"/>
      <c r="F82" s="337"/>
      <c r="G82" s="338"/>
    </row>
    <row r="83" spans="1:7" ht="9.75">
      <c r="A83" s="321" t="s">
        <v>356</v>
      </c>
      <c r="B83" s="323" t="s">
        <v>389</v>
      </c>
      <c r="C83" s="325" t="s">
        <v>391</v>
      </c>
      <c r="D83" s="337"/>
      <c r="E83" s="338"/>
      <c r="F83" s="337"/>
      <c r="G83" s="338"/>
    </row>
    <row r="84" spans="1:7" ht="9.75">
      <c r="A84" s="322"/>
      <c r="B84" s="324"/>
      <c r="C84" s="326"/>
      <c r="D84" s="337"/>
      <c r="E84" s="338"/>
      <c r="F84" s="337"/>
      <c r="G84" s="338"/>
    </row>
    <row r="85" spans="1:7" ht="9.75">
      <c r="A85" s="321" t="s">
        <v>149</v>
      </c>
      <c r="B85" s="323" t="s">
        <v>124</v>
      </c>
      <c r="C85" s="325" t="s">
        <v>392</v>
      </c>
      <c r="D85" s="337">
        <v>282</v>
      </c>
      <c r="E85" s="338"/>
      <c r="F85" s="337">
        <v>335</v>
      </c>
      <c r="G85" s="338"/>
    </row>
    <row r="86" spans="1:7" ht="9.75">
      <c r="A86" s="322"/>
      <c r="B86" s="324"/>
      <c r="C86" s="326"/>
      <c r="D86" s="337"/>
      <c r="E86" s="338"/>
      <c r="F86" s="337"/>
      <c r="G86" s="338"/>
    </row>
    <row r="87" spans="1:7" ht="9.75">
      <c r="A87" s="321" t="s">
        <v>357</v>
      </c>
      <c r="B87" s="323" t="s">
        <v>125</v>
      </c>
      <c r="C87" s="325" t="s">
        <v>393</v>
      </c>
      <c r="D87" s="337">
        <v>151738</v>
      </c>
      <c r="E87" s="338"/>
      <c r="F87" s="337">
        <v>209321</v>
      </c>
      <c r="G87" s="338"/>
    </row>
    <row r="88" spans="1:7" ht="9.75">
      <c r="A88" s="322"/>
      <c r="B88" s="324"/>
      <c r="C88" s="326"/>
      <c r="D88" s="337"/>
      <c r="E88" s="338"/>
      <c r="F88" s="337"/>
      <c r="G88" s="338"/>
    </row>
    <row r="89" spans="1:7" ht="9.75">
      <c r="A89" s="321" t="s">
        <v>150</v>
      </c>
      <c r="B89" s="323" t="s">
        <v>126</v>
      </c>
      <c r="C89" s="325" t="s">
        <v>394</v>
      </c>
      <c r="D89" s="337">
        <v>11181</v>
      </c>
      <c r="E89" s="338"/>
      <c r="F89" s="337">
        <v>36558</v>
      </c>
      <c r="G89" s="338"/>
    </row>
    <row r="90" spans="1:7" ht="9.75">
      <c r="A90" s="322"/>
      <c r="B90" s="324"/>
      <c r="C90" s="326"/>
      <c r="D90" s="337"/>
      <c r="E90" s="338"/>
      <c r="F90" s="337"/>
      <c r="G90" s="338"/>
    </row>
    <row r="91" spans="1:7" ht="9.75">
      <c r="A91" s="321" t="s">
        <v>358</v>
      </c>
      <c r="B91" s="323" t="s">
        <v>127</v>
      </c>
      <c r="C91" s="325" t="s">
        <v>395</v>
      </c>
      <c r="D91" s="337">
        <v>9858</v>
      </c>
      <c r="E91" s="338"/>
      <c r="F91" s="337">
        <v>33234</v>
      </c>
      <c r="G91" s="338"/>
    </row>
    <row r="92" spans="1:7" ht="9.75">
      <c r="A92" s="322"/>
      <c r="B92" s="324"/>
      <c r="C92" s="326"/>
      <c r="D92" s="337"/>
      <c r="E92" s="338"/>
      <c r="F92" s="337"/>
      <c r="G92" s="338"/>
    </row>
    <row r="93" spans="1:7" ht="9.75">
      <c r="A93" s="321" t="s">
        <v>151</v>
      </c>
      <c r="B93" s="323" t="s">
        <v>128</v>
      </c>
      <c r="C93" s="325" t="s">
        <v>396</v>
      </c>
      <c r="D93" s="337"/>
      <c r="E93" s="338"/>
      <c r="F93" s="337"/>
      <c r="G93" s="338"/>
    </row>
    <row r="94" spans="1:7" ht="9.75">
      <c r="A94" s="322"/>
      <c r="B94" s="324"/>
      <c r="C94" s="326"/>
      <c r="D94" s="337"/>
      <c r="E94" s="338"/>
      <c r="F94" s="337"/>
      <c r="G94" s="338"/>
    </row>
    <row r="95" spans="1:7" ht="9.75">
      <c r="A95" s="321" t="s">
        <v>359</v>
      </c>
      <c r="B95" s="323" t="s">
        <v>129</v>
      </c>
      <c r="C95" s="325" t="s">
        <v>397</v>
      </c>
      <c r="D95" s="337">
        <v>7898</v>
      </c>
      <c r="E95" s="338"/>
      <c r="F95" s="337">
        <v>10642</v>
      </c>
      <c r="G95" s="338"/>
    </row>
    <row r="96" spans="1:7" ht="9.75">
      <c r="A96" s="322"/>
      <c r="B96" s="324"/>
      <c r="C96" s="326"/>
      <c r="D96" s="337"/>
      <c r="E96" s="338"/>
      <c r="F96" s="337"/>
      <c r="G96" s="338"/>
    </row>
    <row r="97" spans="1:7" ht="9.75">
      <c r="A97" s="321" t="s">
        <v>152</v>
      </c>
      <c r="B97" s="323" t="s">
        <v>130</v>
      </c>
      <c r="C97" s="325" t="s">
        <v>398</v>
      </c>
      <c r="D97" s="337"/>
      <c r="E97" s="338"/>
      <c r="F97" s="337"/>
      <c r="G97" s="338"/>
    </row>
    <row r="98" spans="1:7" ht="9.75">
      <c r="A98" s="322"/>
      <c r="B98" s="324"/>
      <c r="C98" s="326"/>
      <c r="D98" s="337"/>
      <c r="E98" s="338"/>
      <c r="F98" s="337"/>
      <c r="G98" s="338"/>
    </row>
    <row r="99" spans="1:7" ht="9.75">
      <c r="A99" s="321" t="s">
        <v>360</v>
      </c>
      <c r="B99" s="323" t="s">
        <v>131</v>
      </c>
      <c r="C99" s="325" t="s">
        <v>399</v>
      </c>
      <c r="D99" s="337"/>
      <c r="E99" s="338"/>
      <c r="F99" s="337"/>
      <c r="G99" s="338"/>
    </row>
    <row r="100" spans="1:7" ht="9.75">
      <c r="A100" s="322"/>
      <c r="B100" s="324"/>
      <c r="C100" s="326"/>
      <c r="D100" s="337"/>
      <c r="E100" s="338"/>
      <c r="F100" s="337"/>
      <c r="G100" s="338"/>
    </row>
    <row r="101" spans="1:7" ht="9.75">
      <c r="A101" s="315" t="s">
        <v>352</v>
      </c>
      <c r="B101" s="317" t="s">
        <v>324</v>
      </c>
      <c r="C101" s="319" t="s">
        <v>400</v>
      </c>
      <c r="D101" s="329">
        <v>-158031</v>
      </c>
      <c r="E101" s="330"/>
      <c r="F101" s="329">
        <v>112397</v>
      </c>
      <c r="G101" s="330"/>
    </row>
    <row r="102" spans="1:7" ht="9.75">
      <c r="A102" s="316"/>
      <c r="B102" s="318"/>
      <c r="C102" s="320"/>
      <c r="D102" s="329"/>
      <c r="E102" s="330"/>
      <c r="F102" s="329"/>
      <c r="G102" s="330"/>
    </row>
    <row r="103" spans="1:7" ht="9.75">
      <c r="A103" s="315" t="s">
        <v>369</v>
      </c>
      <c r="B103" s="317" t="s">
        <v>484</v>
      </c>
      <c r="C103" s="319" t="s">
        <v>401</v>
      </c>
      <c r="D103" s="329">
        <v>1177413</v>
      </c>
      <c r="E103" s="330"/>
      <c r="F103" s="329">
        <v>2221500</v>
      </c>
      <c r="G103" s="330"/>
    </row>
    <row r="104" spans="1:7" ht="9.75">
      <c r="A104" s="316"/>
      <c r="B104" s="318"/>
      <c r="C104" s="320"/>
      <c r="D104" s="329"/>
      <c r="E104" s="330"/>
      <c r="F104" s="329"/>
      <c r="G104" s="330"/>
    </row>
    <row r="105" spans="1:7" ht="9.75">
      <c r="A105" s="321" t="s">
        <v>362</v>
      </c>
      <c r="B105" s="323" t="s">
        <v>141</v>
      </c>
      <c r="C105" s="325" t="s">
        <v>402</v>
      </c>
      <c r="D105" s="329"/>
      <c r="E105" s="330"/>
      <c r="F105" s="329"/>
      <c r="G105" s="330"/>
    </row>
    <row r="106" spans="1:7" ht="9.75">
      <c r="A106" s="322"/>
      <c r="B106" s="324"/>
      <c r="C106" s="326"/>
      <c r="D106" s="329"/>
      <c r="E106" s="330"/>
      <c r="F106" s="329"/>
      <c r="G106" s="330"/>
    </row>
    <row r="107" spans="1:7" ht="9.75">
      <c r="A107" s="321" t="s">
        <v>485</v>
      </c>
      <c r="B107" s="323" t="s">
        <v>325</v>
      </c>
      <c r="C107" s="325" t="s">
        <v>403</v>
      </c>
      <c r="D107" s="337"/>
      <c r="E107" s="338"/>
      <c r="F107" s="337"/>
      <c r="G107" s="338"/>
    </row>
    <row r="108" spans="1:7" ht="9.75">
      <c r="A108" s="322"/>
      <c r="B108" s="324"/>
      <c r="C108" s="326"/>
      <c r="D108" s="337"/>
      <c r="E108" s="338"/>
      <c r="F108" s="337"/>
      <c r="G108" s="338"/>
    </row>
    <row r="109" spans="1:7" ht="9.75">
      <c r="A109" s="321" t="s">
        <v>46</v>
      </c>
      <c r="B109" s="323" t="s">
        <v>326</v>
      </c>
      <c r="C109" s="325" t="s">
        <v>361</v>
      </c>
      <c r="D109" s="337"/>
      <c r="E109" s="338"/>
      <c r="F109" s="337"/>
      <c r="G109" s="338"/>
    </row>
    <row r="110" spans="1:7" ht="9.75">
      <c r="A110" s="322"/>
      <c r="B110" s="324"/>
      <c r="C110" s="326"/>
      <c r="D110" s="337"/>
      <c r="E110" s="338"/>
      <c r="F110" s="337"/>
      <c r="G110" s="338"/>
    </row>
    <row r="111" spans="1:7" ht="9.75">
      <c r="A111" s="315" t="s">
        <v>369</v>
      </c>
      <c r="B111" s="317" t="s">
        <v>486</v>
      </c>
      <c r="C111" s="319" t="s">
        <v>363</v>
      </c>
      <c r="D111" s="329">
        <v>1177413</v>
      </c>
      <c r="E111" s="330"/>
      <c r="F111" s="329">
        <v>2221500</v>
      </c>
      <c r="G111" s="330"/>
    </row>
    <row r="112" spans="1:7" ht="9.75">
      <c r="A112" s="316"/>
      <c r="B112" s="318"/>
      <c r="C112" s="320"/>
      <c r="D112" s="329"/>
      <c r="E112" s="330"/>
      <c r="F112" s="329"/>
      <c r="G112" s="330"/>
    </row>
    <row r="113" spans="1:7" ht="9.75">
      <c r="A113" s="321" t="s">
        <v>153</v>
      </c>
      <c r="B113" s="323" t="s">
        <v>132</v>
      </c>
      <c r="C113" s="325" t="s">
        <v>364</v>
      </c>
      <c r="D113" s="337"/>
      <c r="E113" s="338"/>
      <c r="F113" s="337"/>
      <c r="G113" s="338"/>
    </row>
    <row r="114" spans="1:7" ht="9.75">
      <c r="A114" s="322"/>
      <c r="B114" s="324"/>
      <c r="C114" s="326"/>
      <c r="D114" s="337"/>
      <c r="E114" s="338"/>
      <c r="F114" s="337"/>
      <c r="G114" s="338"/>
    </row>
    <row r="115" spans="1:7" ht="9.75">
      <c r="A115" s="321" t="s">
        <v>365</v>
      </c>
      <c r="B115" s="323" t="s">
        <v>133</v>
      </c>
      <c r="C115" s="325" t="s">
        <v>366</v>
      </c>
      <c r="D115" s="337"/>
      <c r="E115" s="338"/>
      <c r="F115" s="337"/>
      <c r="G115" s="338"/>
    </row>
    <row r="116" spans="1:7" ht="9.75">
      <c r="A116" s="322"/>
      <c r="B116" s="324"/>
      <c r="C116" s="326"/>
      <c r="D116" s="337"/>
      <c r="E116" s="338"/>
      <c r="F116" s="337"/>
      <c r="G116" s="338"/>
    </row>
    <row r="117" spans="1:7" ht="9.75">
      <c r="A117" s="315" t="s">
        <v>352</v>
      </c>
      <c r="B117" s="317" t="s">
        <v>487</v>
      </c>
      <c r="C117" s="319" t="s">
        <v>367</v>
      </c>
      <c r="D117" s="329"/>
      <c r="E117" s="330"/>
      <c r="F117" s="329"/>
      <c r="G117" s="330"/>
    </row>
    <row r="118" spans="1:7" ht="9.75">
      <c r="A118" s="316"/>
      <c r="B118" s="318"/>
      <c r="C118" s="320"/>
      <c r="D118" s="329"/>
      <c r="E118" s="330"/>
      <c r="F118" s="329"/>
      <c r="G118" s="330"/>
    </row>
    <row r="119" spans="1:7" ht="9.75">
      <c r="A119" s="321" t="s">
        <v>372</v>
      </c>
      <c r="B119" s="323" t="s">
        <v>142</v>
      </c>
      <c r="C119" s="325" t="s">
        <v>368</v>
      </c>
      <c r="D119" s="329"/>
      <c r="E119" s="330"/>
      <c r="F119" s="329"/>
      <c r="G119" s="330"/>
    </row>
    <row r="120" spans="1:7" ht="9.75">
      <c r="A120" s="322"/>
      <c r="B120" s="324"/>
      <c r="C120" s="326"/>
      <c r="D120" s="329"/>
      <c r="E120" s="330"/>
      <c r="F120" s="329"/>
      <c r="G120" s="330"/>
    </row>
    <row r="121" spans="1:7" ht="9.75">
      <c r="A121" s="321" t="s">
        <v>488</v>
      </c>
      <c r="B121" s="323" t="s">
        <v>325</v>
      </c>
      <c r="C121" s="325" t="s">
        <v>370</v>
      </c>
      <c r="D121" s="337"/>
      <c r="E121" s="338"/>
      <c r="F121" s="337"/>
      <c r="G121" s="338"/>
    </row>
    <row r="122" spans="1:7" ht="9.75">
      <c r="A122" s="322"/>
      <c r="B122" s="324"/>
      <c r="C122" s="326"/>
      <c r="D122" s="337"/>
      <c r="E122" s="338"/>
      <c r="F122" s="337"/>
      <c r="G122" s="338"/>
    </row>
    <row r="123" spans="1:7" ht="9.75">
      <c r="A123" s="321" t="s">
        <v>46</v>
      </c>
      <c r="B123" s="323" t="s">
        <v>326</v>
      </c>
      <c r="C123" s="325" t="s">
        <v>371</v>
      </c>
      <c r="D123" s="337"/>
      <c r="E123" s="338"/>
      <c r="F123" s="337"/>
      <c r="G123" s="338"/>
    </row>
    <row r="124" spans="1:7" ht="9.75">
      <c r="A124" s="322"/>
      <c r="B124" s="324"/>
      <c r="C124" s="326"/>
      <c r="D124" s="337"/>
      <c r="E124" s="338"/>
      <c r="F124" s="337"/>
      <c r="G124" s="338"/>
    </row>
    <row r="125" spans="1:7" ht="9.75">
      <c r="A125" s="315" t="s">
        <v>352</v>
      </c>
      <c r="B125" s="317" t="s">
        <v>489</v>
      </c>
      <c r="C125" s="319" t="s">
        <v>490</v>
      </c>
      <c r="D125" s="329"/>
      <c r="E125" s="330"/>
      <c r="F125" s="329"/>
      <c r="G125" s="330"/>
    </row>
    <row r="126" spans="1:7" ht="9.75">
      <c r="A126" s="316"/>
      <c r="B126" s="318"/>
      <c r="C126" s="320"/>
      <c r="D126" s="329"/>
      <c r="E126" s="330"/>
      <c r="F126" s="329"/>
      <c r="G126" s="330"/>
    </row>
    <row r="127" spans="1:7" ht="9.75">
      <c r="A127" s="315" t="s">
        <v>374</v>
      </c>
      <c r="B127" s="317" t="s">
        <v>492</v>
      </c>
      <c r="C127" s="319" t="s">
        <v>491</v>
      </c>
      <c r="D127" s="329"/>
      <c r="E127" s="330"/>
      <c r="F127" s="329"/>
      <c r="G127" s="330"/>
    </row>
    <row r="128" spans="1:7" ht="9.75">
      <c r="A128" s="316"/>
      <c r="B128" s="318"/>
      <c r="C128" s="320"/>
      <c r="D128" s="329"/>
      <c r="E128" s="330"/>
      <c r="F128" s="329"/>
      <c r="G128" s="330"/>
    </row>
    <row r="129" spans="1:7" ht="9.75">
      <c r="A129" s="321" t="s">
        <v>373</v>
      </c>
      <c r="B129" s="323" t="s">
        <v>134</v>
      </c>
      <c r="C129" s="325">
        <v>60</v>
      </c>
      <c r="D129" s="337"/>
      <c r="E129" s="338"/>
      <c r="F129" s="337"/>
      <c r="G129" s="338"/>
    </row>
    <row r="130" spans="1:7" ht="9.75">
      <c r="A130" s="322"/>
      <c r="B130" s="324"/>
      <c r="C130" s="326"/>
      <c r="D130" s="337"/>
      <c r="E130" s="338"/>
      <c r="F130" s="337"/>
      <c r="G130" s="338"/>
    </row>
    <row r="131" spans="1:7" ht="9.75">
      <c r="A131" s="315" t="s">
        <v>374</v>
      </c>
      <c r="B131" s="317" t="s">
        <v>453</v>
      </c>
      <c r="C131" s="319" t="s">
        <v>493</v>
      </c>
      <c r="D131" s="329">
        <v>1177413</v>
      </c>
      <c r="E131" s="330"/>
      <c r="F131" s="329">
        <v>2221500</v>
      </c>
      <c r="G131" s="330"/>
    </row>
    <row r="132" spans="1:7" ht="9.75">
      <c r="A132" s="316"/>
      <c r="B132" s="318"/>
      <c r="C132" s="320"/>
      <c r="D132" s="329"/>
      <c r="E132" s="330"/>
      <c r="F132" s="329"/>
      <c r="G132" s="330"/>
    </row>
  </sheetData>
  <sheetProtection password="A642" sheet="1" objects="1" scenarios="1" formatCells="0" formatColumns="0" formatRows="0"/>
  <mergeCells count="441">
    <mergeCell ref="D126:E126"/>
    <mergeCell ref="F126:G126"/>
    <mergeCell ref="D128:E128"/>
    <mergeCell ref="F128:G128"/>
    <mergeCell ref="D127:E127"/>
    <mergeCell ref="D130:E130"/>
    <mergeCell ref="F130:G130"/>
    <mergeCell ref="D68:E68"/>
    <mergeCell ref="F68:G68"/>
    <mergeCell ref="D102:E102"/>
    <mergeCell ref="F102:G102"/>
    <mergeCell ref="D98:E98"/>
    <mergeCell ref="F98:G98"/>
    <mergeCell ref="D100:E100"/>
    <mergeCell ref="F100:G100"/>
    <mergeCell ref="D90:E90"/>
    <mergeCell ref="F90:G90"/>
    <mergeCell ref="F113:G113"/>
    <mergeCell ref="D104:E104"/>
    <mergeCell ref="F104:G104"/>
    <mergeCell ref="F122:G122"/>
    <mergeCell ref="D118:E118"/>
    <mergeCell ref="F118:G118"/>
    <mergeCell ref="D120:E120"/>
    <mergeCell ref="F120:G120"/>
    <mergeCell ref="D92:E92"/>
    <mergeCell ref="F92:G92"/>
    <mergeCell ref="D91:E91"/>
    <mergeCell ref="D82:E82"/>
    <mergeCell ref="F82:G82"/>
    <mergeCell ref="D84:E84"/>
    <mergeCell ref="F84:G84"/>
    <mergeCell ref="D83:E83"/>
    <mergeCell ref="F87:G87"/>
    <mergeCell ref="F89:G89"/>
    <mergeCell ref="F50:G50"/>
    <mergeCell ref="D52:E52"/>
    <mergeCell ref="F52:G52"/>
    <mergeCell ref="D51:E51"/>
    <mergeCell ref="F46:G46"/>
    <mergeCell ref="D48:E48"/>
    <mergeCell ref="F48:G48"/>
    <mergeCell ref="F47:G47"/>
    <mergeCell ref="F51:G51"/>
    <mergeCell ref="F28:G28"/>
    <mergeCell ref="F30:G30"/>
    <mergeCell ref="F32:G32"/>
    <mergeCell ref="F34:G34"/>
    <mergeCell ref="F29:G29"/>
    <mergeCell ref="F31:G31"/>
    <mergeCell ref="F33:G33"/>
    <mergeCell ref="D42:E42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D24:E24"/>
    <mergeCell ref="D26:E26"/>
    <mergeCell ref="D28:E28"/>
    <mergeCell ref="D30:E30"/>
    <mergeCell ref="D25:E25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B11:B12"/>
    <mergeCell ref="A11:A12"/>
    <mergeCell ref="A1:E1"/>
    <mergeCell ref="A4:B4"/>
    <mergeCell ref="A5:B5"/>
    <mergeCell ref="A3:B3"/>
    <mergeCell ref="A2:B2"/>
    <mergeCell ref="C2:G2"/>
    <mergeCell ref="C3:G3"/>
    <mergeCell ref="F17:G17"/>
    <mergeCell ref="F19:G19"/>
    <mergeCell ref="F21:G21"/>
    <mergeCell ref="F23:G23"/>
    <mergeCell ref="F25:G25"/>
    <mergeCell ref="F27:G27"/>
    <mergeCell ref="F24:G24"/>
    <mergeCell ref="F26:G26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3:G53"/>
    <mergeCell ref="F55:G55"/>
    <mergeCell ref="F67:G67"/>
    <mergeCell ref="F57:G57"/>
    <mergeCell ref="F59:G59"/>
    <mergeCell ref="F54:G54"/>
    <mergeCell ref="F56:G56"/>
    <mergeCell ref="F64:G64"/>
    <mergeCell ref="F58:G58"/>
    <mergeCell ref="F60:G60"/>
    <mergeCell ref="D66:E66"/>
    <mergeCell ref="F66:G66"/>
    <mergeCell ref="F61:G61"/>
    <mergeCell ref="F63:G63"/>
    <mergeCell ref="F65:G65"/>
    <mergeCell ref="F69:G69"/>
    <mergeCell ref="D67:E67"/>
    <mergeCell ref="D69:E69"/>
    <mergeCell ref="D62:E62"/>
    <mergeCell ref="F62:G62"/>
    <mergeCell ref="F71:G71"/>
    <mergeCell ref="F73:G73"/>
    <mergeCell ref="F75:G75"/>
    <mergeCell ref="F70:G70"/>
    <mergeCell ref="F72:G72"/>
    <mergeCell ref="F77:G77"/>
    <mergeCell ref="F74:G74"/>
    <mergeCell ref="F76:G76"/>
    <mergeCell ref="F79:G79"/>
    <mergeCell ref="F81:G81"/>
    <mergeCell ref="F83:G83"/>
    <mergeCell ref="F78:G78"/>
    <mergeCell ref="F80:G80"/>
    <mergeCell ref="F85:G85"/>
    <mergeCell ref="F91:G91"/>
    <mergeCell ref="F86:G86"/>
    <mergeCell ref="F88:G88"/>
    <mergeCell ref="F93:G93"/>
    <mergeCell ref="F95:G95"/>
    <mergeCell ref="F97:G97"/>
    <mergeCell ref="F99:G99"/>
    <mergeCell ref="F94:G94"/>
    <mergeCell ref="F96:G96"/>
    <mergeCell ref="F101:G101"/>
    <mergeCell ref="F103:G103"/>
    <mergeCell ref="F105:G105"/>
    <mergeCell ref="F107:G107"/>
    <mergeCell ref="F106:G106"/>
    <mergeCell ref="F115:G115"/>
    <mergeCell ref="F117:G117"/>
    <mergeCell ref="F108:G108"/>
    <mergeCell ref="F110:G110"/>
    <mergeCell ref="F114:G114"/>
    <mergeCell ref="F112:G112"/>
    <mergeCell ref="F109:G109"/>
    <mergeCell ref="F111:G111"/>
    <mergeCell ref="F119:G119"/>
    <mergeCell ref="F121:G121"/>
    <mergeCell ref="F116:G116"/>
    <mergeCell ref="F125:G125"/>
    <mergeCell ref="F127:G127"/>
    <mergeCell ref="F129:G129"/>
    <mergeCell ref="F124:G124"/>
    <mergeCell ref="F123:G123"/>
    <mergeCell ref="F131:G131"/>
    <mergeCell ref="D19:E19"/>
    <mergeCell ref="D21:E21"/>
    <mergeCell ref="D23:E23"/>
    <mergeCell ref="D17:E17"/>
    <mergeCell ref="D22:E22"/>
    <mergeCell ref="D31:E31"/>
    <mergeCell ref="D33:E33"/>
    <mergeCell ref="D27:E27"/>
    <mergeCell ref="D29:E29"/>
    <mergeCell ref="D32:E32"/>
    <mergeCell ref="D35:E35"/>
    <mergeCell ref="D37:E37"/>
    <mergeCell ref="D39:E39"/>
    <mergeCell ref="D41:E41"/>
    <mergeCell ref="D40:E40"/>
    <mergeCell ref="D36:E36"/>
    <mergeCell ref="D38:E38"/>
    <mergeCell ref="D43:E43"/>
    <mergeCell ref="D45:E45"/>
    <mergeCell ref="D47:E47"/>
    <mergeCell ref="D49:E49"/>
    <mergeCell ref="D53:E53"/>
    <mergeCell ref="D55:E55"/>
    <mergeCell ref="D50:E50"/>
    <mergeCell ref="D57:E57"/>
    <mergeCell ref="D54:E54"/>
    <mergeCell ref="D56:E56"/>
    <mergeCell ref="D61:E61"/>
    <mergeCell ref="D63:E63"/>
    <mergeCell ref="D65:E65"/>
    <mergeCell ref="D64:E64"/>
    <mergeCell ref="D58:E58"/>
    <mergeCell ref="D60:E60"/>
    <mergeCell ref="D59:E59"/>
    <mergeCell ref="D71:E71"/>
    <mergeCell ref="D73:E73"/>
    <mergeCell ref="D70:E70"/>
    <mergeCell ref="D72:E72"/>
    <mergeCell ref="D77:E77"/>
    <mergeCell ref="D79:E79"/>
    <mergeCell ref="D74:E74"/>
    <mergeCell ref="D76:E76"/>
    <mergeCell ref="D75:E75"/>
    <mergeCell ref="D81:E81"/>
    <mergeCell ref="D78:E78"/>
    <mergeCell ref="D80:E80"/>
    <mergeCell ref="D85:E85"/>
    <mergeCell ref="D87:E87"/>
    <mergeCell ref="D89:E89"/>
    <mergeCell ref="D86:E86"/>
    <mergeCell ref="D88:E88"/>
    <mergeCell ref="D93:E93"/>
    <mergeCell ref="D95:E95"/>
    <mergeCell ref="D97:E97"/>
    <mergeCell ref="D94:E94"/>
    <mergeCell ref="D96:E96"/>
    <mergeCell ref="D119:E119"/>
    <mergeCell ref="D110:E110"/>
    <mergeCell ref="D114:E114"/>
    <mergeCell ref="D112:E112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24:E124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B129:B130"/>
    <mergeCell ref="C129:C130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</mergeCells>
  <printOptions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54" t="s">
        <v>413</v>
      </c>
      <c r="B2" s="354"/>
    </row>
    <row r="3" spans="1:2" ht="13.5" thickBot="1">
      <c r="A3" s="40" t="s">
        <v>414</v>
      </c>
      <c r="B3" s="41" t="s">
        <v>415</v>
      </c>
    </row>
    <row r="4" spans="1:2" ht="15">
      <c r="A4" s="42" t="s">
        <v>416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171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172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417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419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Galkova Lubica</cp:lastModifiedBy>
  <cp:lastPrinted>2011-10-24T07:33:18Z</cp:lastPrinted>
  <dcterms:created xsi:type="dcterms:W3CDTF">2002-10-09T11:25:34Z</dcterms:created>
  <dcterms:modified xsi:type="dcterms:W3CDTF">2011-10-27T09:02:39Z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